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155" activeTab="0"/>
  </bookViews>
  <sheets>
    <sheet name="Blad1" sheetId="1" r:id="rId1"/>
    <sheet name="Blad2" sheetId="2" r:id="rId2"/>
    <sheet name="Blad3" sheetId="3" r:id="rId3"/>
  </sheets>
  <definedNames>
    <definedName name="_Toc220757967" localSheetId="0">'Blad1'!$A$138</definedName>
    <definedName name="_Toc224482712" localSheetId="0">'Blad1'!#REF!</definedName>
  </definedNames>
  <calcPr fullCalcOnLoad="1"/>
</workbook>
</file>

<file path=xl/sharedStrings.xml><?xml version="1.0" encoding="utf-8"?>
<sst xmlns="http://schemas.openxmlformats.org/spreadsheetml/2006/main" count="229" uniqueCount="150">
  <si>
    <t>Activa</t>
  </si>
  <si>
    <t>€</t>
  </si>
  <si>
    <t>Vaste activa</t>
  </si>
  <si>
    <t>Materiële vaste activa</t>
  </si>
  <si>
    <t>Inventaris en inrichting</t>
  </si>
  <si>
    <t>Vlottende activa</t>
  </si>
  <si>
    <t>Liquide middelen</t>
  </si>
  <si>
    <t>Passiva</t>
  </si>
  <si>
    <t>Farmacie Mondiaal</t>
  </si>
  <si>
    <t>Afschrijvingen boekjaar</t>
  </si>
  <si>
    <t>Symposium egalisatiefonds</t>
  </si>
  <si>
    <t>Accountant</t>
  </si>
  <si>
    <t>Telecommunicatie</t>
  </si>
  <si>
    <t>Website</t>
  </si>
  <si>
    <t>Afschrijving inventaris en inrichting</t>
  </si>
  <si>
    <t>Kantoorbenodigdheden / automatisering</t>
  </si>
  <si>
    <t>Kleine aanschaf kantoor</t>
  </si>
  <si>
    <t>Administratiekosten</t>
  </si>
  <si>
    <t>Porti</t>
  </si>
  <si>
    <t>Bankkosten incl renten lopende rekeningen</t>
  </si>
  <si>
    <t>Stichting</t>
  </si>
  <si>
    <t>Inhoudsopgave:</t>
  </si>
  <si>
    <t>In het jaar van investeren wordt naar tijdsgelang afgeschreven.</t>
  </si>
  <si>
    <t>Vorderingen</t>
  </si>
  <si>
    <t xml:space="preserve">De vorderingen worden opgenomen voorzover noodzakelijk onder aftrek van een </t>
  </si>
  <si>
    <t xml:space="preserve">voorziening voor het risico van oninbaarheid. De vorderingen hebben een verwachte </t>
  </si>
  <si>
    <t>Stichting Farmacie Mondiaal, Apeldoorn</t>
  </si>
  <si>
    <t>PR activiteiten algemeen</t>
  </si>
  <si>
    <t>Vaststelling jaarrekening</t>
  </si>
  <si>
    <t>Toelichting op de balans en de staat van baten en lasten</t>
  </si>
  <si>
    <t>Grondslagen van waardering en bepaling van het resultaat</t>
  </si>
  <si>
    <t>De waarderingsgrondslagen zijn hierna uiteengezet bij de toelichting op de afzonderlijke</t>
  </si>
  <si>
    <t>balanshoofden: voor zover niets is vermeld geschiedt de waardering tegen nominale waarde.</t>
  </si>
  <si>
    <t>Het resultaat wordt bepaald als verschil tussen de baten en lasten en andere kosten over het</t>
  </si>
  <si>
    <t>jaar, gewaardeerd tegen uitgaafprijzen. De baten worden verantwoord in het jaar waarin deze</t>
  </si>
  <si>
    <t>ontvangen worden; de lasten zijn verantwoord in het jaar waarin deze voorzienbaar zijn.</t>
  </si>
  <si>
    <t>De materiële vaste activa zijn gewaardeerd tegen verkrijgingsprijs, verminderd met de</t>
  </si>
  <si>
    <t>afschrijving. De afschrijving wordt berekend als een vast percentage van de verkrijgingsprijs.</t>
  </si>
  <si>
    <t>Doelstelling</t>
  </si>
  <si>
    <t>Het bestuur</t>
  </si>
  <si>
    <t>looptijd van maximaal één jaar. De vorderingen zijn als volgt te specificeren:</t>
  </si>
  <si>
    <t>Stand per 1 januari</t>
  </si>
  <si>
    <t>Stand per 31 december</t>
  </si>
  <si>
    <t>Boekwaarde per 1 januari</t>
  </si>
  <si>
    <t>Boekwaarde per 31 december</t>
  </si>
  <si>
    <t>Reservering</t>
  </si>
  <si>
    <t>per 1 januari</t>
  </si>
  <si>
    <t>Uitgaven in</t>
  </si>
  <si>
    <t>boekjaar</t>
  </si>
  <si>
    <t>per 31</t>
  </si>
  <si>
    <t>december</t>
  </si>
  <si>
    <t>Startfonds Structurele hulp</t>
  </si>
  <si>
    <t>en in Oost-Europa. Daarnaast wil de stichting bevorderen dat apothekers en apothekersassistenten</t>
  </si>
  <si>
    <t>Bij: overschot staat van baten en lasten</t>
  </si>
  <si>
    <t>Toelichting op de  balans en de staat van baten en lasten</t>
  </si>
  <si>
    <t>De liquide middelen staan, voorzover niet anders vermeld, ter vrije beschikking van de stichting.</t>
  </si>
  <si>
    <t>a. Inventaris en inrichting</t>
  </si>
  <si>
    <t xml:space="preserve">Met ingang van het jaar 2006 is de jaarrekening opgesteld met in achtneming van de </t>
  </si>
  <si>
    <t>Richtlijnen Fondsenwervende instellingen.</t>
  </si>
  <si>
    <t>Deskundigenonderzoek</t>
  </si>
  <si>
    <t>deskundigenonderzoek op grond van artikel 2:396 lid 7 BW.</t>
  </si>
  <si>
    <t>op basis van hun specifieke deskundigheid in deze farmaceutische zorg een centrale positie innemen.</t>
  </si>
  <si>
    <t>Vastgesteld door het bestuur van Stichting Farmacie Mondiaal</t>
  </si>
  <si>
    <t>Overige bestuurskosten</t>
  </si>
  <si>
    <t>Te ontvangen overig</t>
  </si>
  <si>
    <t>De stichting stelt zich ten doel het bevorderen van de farmaceutische zorg in ontwikkelingslanden</t>
  </si>
  <si>
    <t xml:space="preserve">Investeringen lopend jaar: </t>
  </si>
  <si>
    <t>Project 'Boek Woerdenbag'</t>
  </si>
  <si>
    <t xml:space="preserve">  </t>
  </si>
  <si>
    <t>Overige vorderingen</t>
  </si>
  <si>
    <t>Reserves</t>
  </si>
  <si>
    <t>Bestemmingsreserve</t>
  </si>
  <si>
    <t>Overige reserve</t>
  </si>
  <si>
    <t>Fondsen</t>
  </si>
  <si>
    <t>Fondsen bestemd voor projecten</t>
  </si>
  <si>
    <t>Overige schulden</t>
  </si>
  <si>
    <t>Kortlopende schulden</t>
  </si>
  <si>
    <t>Baten uit eigen fondsenwerving</t>
  </si>
  <si>
    <t>Baten</t>
  </si>
  <si>
    <t>Baten uit beleggingen</t>
  </si>
  <si>
    <t>Som der baten</t>
  </si>
  <si>
    <t>Lasten</t>
  </si>
  <si>
    <t>Besteed aan doelstellingen</t>
  </si>
  <si>
    <t>Bestemd voor projecten</t>
  </si>
  <si>
    <t>Werving baten</t>
  </si>
  <si>
    <t>Donaties</t>
  </si>
  <si>
    <t>Netto opbrengst 'apparatuur'</t>
  </si>
  <si>
    <t>Rente op spaargelden</t>
  </si>
  <si>
    <t>Kosten eigen fondsen-werving</t>
  </si>
  <si>
    <t>Kosten beheer en administratie</t>
  </si>
  <si>
    <t>Diverse kosten</t>
  </si>
  <si>
    <t>Kosten eigen fondsenwerving</t>
  </si>
  <si>
    <t>Kosten van beleggingen</t>
  </si>
  <si>
    <t>Beheer en administratie</t>
  </si>
  <si>
    <t>Som der lasten</t>
  </si>
  <si>
    <t>Saldo van baten en lasten</t>
  </si>
  <si>
    <t>a. Baten uit eigen fondsenwerving</t>
  </si>
  <si>
    <t>b. Baten uit beleggingen</t>
  </si>
  <si>
    <t>a. Besteed aan doelstellingen</t>
  </si>
  <si>
    <t>Kosten toegerekend aan projecten</t>
  </si>
  <si>
    <t>c. Kosten van beleggingen</t>
  </si>
  <si>
    <t>b. Kosten toewijzing</t>
  </si>
  <si>
    <t>b. Overige reserve</t>
  </si>
  <si>
    <t>a. Bestemmingsreserve</t>
  </si>
  <si>
    <t>De bestemmingsreserve is als volgt te specificeren:</t>
  </si>
  <si>
    <t>Deze fondsen zijn als volgt te specificeren:</t>
  </si>
  <si>
    <t>a. Overige schulden</t>
  </si>
  <si>
    <t>a. Overige vorderingen</t>
  </si>
  <si>
    <t xml:space="preserve">Besteed aan doelstellingen in % van de som </t>
  </si>
  <si>
    <t>der baten, het bestedingspercentage baten</t>
  </si>
  <si>
    <t>Besteed aan doelstelling in % van de som</t>
  </si>
  <si>
    <t>der lasten, het bestedingspercentage lasten</t>
  </si>
  <si>
    <t>Werkelijk</t>
  </si>
  <si>
    <t>Begroot</t>
  </si>
  <si>
    <t>Toevoeging/onttrekking aan:</t>
  </si>
  <si>
    <t xml:space="preserve"> - Overige reserve</t>
  </si>
  <si>
    <t>Project Rwanda</t>
  </si>
  <si>
    <t>Project Senegal 2</t>
  </si>
  <si>
    <t xml:space="preserve"> 31 december 2013</t>
  </si>
  <si>
    <t>Totaal kosten Werkelijk 2013</t>
  </si>
  <si>
    <t>Toewijzing kosten Realisatie 2013</t>
  </si>
  <si>
    <t>declaraties L de Groot</t>
  </si>
  <si>
    <t>Project Namibie</t>
  </si>
  <si>
    <t>Rente inkomsten</t>
  </si>
  <si>
    <t>Jaarrekening 2014</t>
  </si>
  <si>
    <t>Balans per 31-12-2014</t>
  </si>
  <si>
    <t>Staat van baten en lasten 2014</t>
  </si>
  <si>
    <t>Balans per 31 december 2014</t>
  </si>
  <si>
    <t xml:space="preserve"> 31 december 2014</t>
  </si>
  <si>
    <t>Staat van baten en lasten over 2014</t>
  </si>
  <si>
    <t>Begroot 2014</t>
  </si>
  <si>
    <t>Totaal kosten Werkelijk 2014</t>
  </si>
  <si>
    <t>Toewijzing kosten Werkelijk 2013</t>
  </si>
  <si>
    <t>Toewijzing kosten Begroot 2014</t>
  </si>
  <si>
    <t xml:space="preserve">De bestuurssamenstelling per ultimo 2014 is als volgt: mw. M. Fluitman (voorzitter), </t>
  </si>
  <si>
    <t xml:space="preserve">mw. M. van Hattum (secretaris), mw. K.H. Nederhoed (penningmeester), </t>
  </si>
  <si>
    <t>dhr. R. van Slobbe, dhr. F. Blokzijl en dhr. J. Hoekstra</t>
  </si>
  <si>
    <t>Vergaderkosten</t>
  </si>
  <si>
    <t>op 13 april 2015 te Apeldoorn</t>
  </si>
  <si>
    <t>v</t>
  </si>
  <si>
    <t>declaratie H. Schut</t>
  </si>
  <si>
    <t>declaratie Linda</t>
  </si>
  <si>
    <t xml:space="preserve">De stichting heeft gebruikgemaakt van de mogelijkheid tot vrijstelling van </t>
  </si>
  <si>
    <t>Besteed aan symposium</t>
  </si>
  <si>
    <t>Bestemd voor projecten en symposium</t>
  </si>
  <si>
    <t xml:space="preserve">De stichitng stimuleert de bewustwording in Nederland ten aanzien van de farmaceutische </t>
  </si>
  <si>
    <t>ontwikkelingsproblematiek en informeert apothekers en apothekersassistenten hierover.</t>
  </si>
  <si>
    <t>besteed aan</t>
  </si>
  <si>
    <t>doelstelling</t>
  </si>
  <si>
    <t xml:space="preserve">Mutatie,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</si>
</sst>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  <numFmt numFmtId="173" formatCode="[$-413]dddd\ d\ mmmm\ yyyy"/>
    <numFmt numFmtId="174" formatCode="[$-413]mmmm/yy;@"/>
    <numFmt numFmtId="175" formatCode="[$-413]d\ mmmm\ yyyy;@"/>
    <numFmt numFmtId="176" formatCode="_-* #,##0.0_-;_-* #,##0.0\-;_-* &quot;-&quot;??_-;_-@_-"/>
    <numFmt numFmtId="177" formatCode="_-* #,##0_-;_-* #,##0\-;_-* &quot;-&quot;??_-;_-@_-"/>
    <numFmt numFmtId="178" formatCode="0.0"/>
    <numFmt numFmtId="179" formatCode="&quot;€&quot;\ #,##0.00"/>
    <numFmt numFmtId="18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7" applyNumberFormat="0" applyFont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4" fontId="3" fillId="0" borderId="0" xfId="0" applyNumberFormat="1" applyFont="1" applyAlignment="1">
      <alignment/>
    </xf>
    <xf numFmtId="0" fontId="6" fillId="0" borderId="0" xfId="54" applyFont="1" applyAlignment="1">
      <alignment horizontal="left"/>
      <protection/>
    </xf>
    <xf numFmtId="0" fontId="13" fillId="0" borderId="0" xfId="0" applyFont="1" applyAlignment="1">
      <alignment/>
    </xf>
    <xf numFmtId="0" fontId="10" fillId="0" borderId="0" xfId="54" applyFont="1">
      <alignment/>
      <protection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0" xfId="54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54" applyFont="1" applyFill="1">
      <alignment/>
      <protection/>
    </xf>
    <xf numFmtId="0" fontId="6" fillId="0" borderId="0" xfId="54" applyFont="1" applyFill="1" applyAlignment="1">
      <alignment horizontal="left"/>
      <protection/>
    </xf>
    <xf numFmtId="177" fontId="1" fillId="0" borderId="0" xfId="44" applyNumberFormat="1" applyFont="1" applyAlignment="1">
      <alignment/>
    </xf>
    <xf numFmtId="177" fontId="13" fillId="0" borderId="0" xfId="44" applyNumberFormat="1" applyFont="1" applyAlignment="1">
      <alignment/>
    </xf>
    <xf numFmtId="177" fontId="6" fillId="0" borderId="0" xfId="44" applyNumberFormat="1" applyFont="1" applyFill="1" applyBorder="1" applyAlignment="1">
      <alignment/>
    </xf>
    <xf numFmtId="177" fontId="6" fillId="0" borderId="0" xfId="44" applyNumberFormat="1" applyFont="1" applyBorder="1" applyAlignment="1">
      <alignment/>
    </xf>
    <xf numFmtId="177" fontId="5" fillId="0" borderId="0" xfId="44" applyNumberFormat="1" applyFont="1" applyBorder="1" applyAlignment="1">
      <alignment/>
    </xf>
    <xf numFmtId="177" fontId="3" fillId="0" borderId="0" xfId="44" applyNumberFormat="1" applyFont="1" applyAlignment="1">
      <alignment/>
    </xf>
    <xf numFmtId="177" fontId="3" fillId="0" borderId="0" xfId="44" applyNumberFormat="1" applyFont="1" applyFill="1" applyAlignment="1">
      <alignment/>
    </xf>
    <xf numFmtId="177" fontId="1" fillId="0" borderId="0" xfId="44" applyNumberFormat="1" applyFont="1" applyBorder="1" applyAlignment="1">
      <alignment/>
    </xf>
    <xf numFmtId="177" fontId="6" fillId="0" borderId="0" xfId="44" applyNumberFormat="1" applyFont="1" applyAlignment="1">
      <alignment/>
    </xf>
    <xf numFmtId="177" fontId="6" fillId="0" borderId="0" xfId="44" applyNumberFormat="1" applyFont="1" applyBorder="1" applyAlignment="1">
      <alignment horizontal="center"/>
    </xf>
    <xf numFmtId="177" fontId="3" fillId="0" borderId="0" xfId="44" applyNumberFormat="1" applyFont="1" applyFill="1" applyBorder="1" applyAlignment="1">
      <alignment horizontal="left"/>
    </xf>
    <xf numFmtId="177" fontId="5" fillId="0" borderId="0" xfId="44" applyNumberFormat="1" applyFont="1" applyFill="1" applyAlignment="1">
      <alignment horizontal="center"/>
    </xf>
    <xf numFmtId="177" fontId="6" fillId="0" borderId="0" xfId="44" applyNumberFormat="1" applyFont="1" applyFill="1" applyAlignment="1">
      <alignment/>
    </xf>
    <xf numFmtId="177" fontId="6" fillId="0" borderId="10" xfId="44" applyNumberFormat="1" applyFont="1" applyFill="1" applyBorder="1" applyAlignment="1">
      <alignment/>
    </xf>
    <xf numFmtId="177" fontId="6" fillId="0" borderId="11" xfId="44" applyNumberFormat="1" applyFont="1" applyFill="1" applyBorder="1" applyAlignment="1">
      <alignment/>
    </xf>
    <xf numFmtId="177" fontId="3" fillId="0" borderId="12" xfId="44" applyNumberFormat="1" applyFont="1" applyFill="1" applyBorder="1" applyAlignment="1">
      <alignment horizontal="left"/>
    </xf>
    <xf numFmtId="177" fontId="3" fillId="0" borderId="12" xfId="44" applyNumberFormat="1" applyFont="1" applyBorder="1" applyAlignment="1">
      <alignment horizontal="left"/>
    </xf>
    <xf numFmtId="177" fontId="3" fillId="0" borderId="0" xfId="44" applyNumberFormat="1" applyFont="1" applyAlignment="1">
      <alignment horizontal="center"/>
    </xf>
    <xf numFmtId="177" fontId="6" fillId="0" borderId="13" xfId="44" applyNumberFormat="1" applyFont="1" applyFill="1" applyBorder="1" applyAlignment="1">
      <alignment/>
    </xf>
    <xf numFmtId="177" fontId="3" fillId="0" borderId="0" xfId="44" applyNumberFormat="1" applyFont="1" applyBorder="1" applyAlignment="1">
      <alignment/>
    </xf>
    <xf numFmtId="177" fontId="3" fillId="0" borderId="0" xfId="44" applyNumberFormat="1" applyFont="1" applyFill="1" applyBorder="1" applyAlignment="1">
      <alignment/>
    </xf>
    <xf numFmtId="177" fontId="3" fillId="0" borderId="10" xfId="44" applyNumberFormat="1" applyFont="1" applyBorder="1" applyAlignment="1">
      <alignment wrapText="1"/>
    </xf>
    <xf numFmtId="177" fontId="4" fillId="0" borderId="0" xfId="44" applyNumberFormat="1" applyFont="1" applyBorder="1" applyAlignment="1">
      <alignment/>
    </xf>
    <xf numFmtId="0" fontId="6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77" fontId="17" fillId="0" borderId="0" xfId="44" applyNumberFormat="1" applyFont="1" applyAlignment="1">
      <alignment/>
    </xf>
    <xf numFmtId="177" fontId="16" fillId="0" borderId="0" xfId="44" applyNumberFormat="1" applyFont="1" applyAlignment="1">
      <alignment/>
    </xf>
    <xf numFmtId="0" fontId="17" fillId="0" borderId="0" xfId="0" applyFont="1" applyFill="1" applyAlignment="1">
      <alignment/>
    </xf>
    <xf numFmtId="177" fontId="17" fillId="0" borderId="0" xfId="44" applyNumberFormat="1" applyFont="1" applyFill="1" applyAlignment="1">
      <alignment/>
    </xf>
    <xf numFmtId="177" fontId="16" fillId="0" borderId="0" xfId="44" applyNumberFormat="1" applyFont="1" applyAlignment="1">
      <alignment/>
    </xf>
    <xf numFmtId="177" fontId="16" fillId="0" borderId="0" xfId="44" applyNumberFormat="1" applyFont="1" applyFill="1" applyAlignment="1">
      <alignment/>
    </xf>
    <xf numFmtId="177" fontId="16" fillId="0" borderId="10" xfId="44" applyNumberFormat="1" applyFont="1" applyBorder="1" applyAlignment="1">
      <alignment/>
    </xf>
    <xf numFmtId="177" fontId="16" fillId="0" borderId="11" xfId="44" applyNumberFormat="1" applyFont="1" applyBorder="1" applyAlignment="1">
      <alignment/>
    </xf>
    <xf numFmtId="177" fontId="1" fillId="0" borderId="0" xfId="44" applyNumberFormat="1" applyFont="1" applyFill="1" applyBorder="1" applyAlignment="1">
      <alignment/>
    </xf>
    <xf numFmtId="177" fontId="13" fillId="0" borderId="0" xfId="44" applyNumberFormat="1" applyFont="1" applyBorder="1" applyAlignment="1">
      <alignment/>
    </xf>
    <xf numFmtId="177" fontId="14" fillId="0" borderId="0" xfId="44" applyNumberFormat="1" applyFont="1" applyFill="1" applyBorder="1" applyAlignment="1">
      <alignment/>
    </xf>
    <xf numFmtId="177" fontId="5" fillId="0" borderId="0" xfId="44" applyNumberFormat="1" applyFont="1" applyFill="1" applyBorder="1" applyAlignment="1">
      <alignment/>
    </xf>
    <xf numFmtId="177" fontId="5" fillId="0" borderId="0" xfId="44" applyNumberFormat="1" applyFont="1" applyFill="1" applyBorder="1" applyAlignment="1">
      <alignment horizontal="center"/>
    </xf>
    <xf numFmtId="177" fontId="6" fillId="0" borderId="0" xfId="44" applyNumberFormat="1" applyFont="1" applyFill="1" applyBorder="1" applyAlignment="1">
      <alignment horizontal="left"/>
    </xf>
    <xf numFmtId="177" fontId="6" fillId="0" borderId="0" xfId="44" applyNumberFormat="1" applyFont="1" applyFill="1" applyBorder="1" applyAlignment="1">
      <alignment horizontal="center"/>
    </xf>
    <xf numFmtId="177" fontId="18" fillId="0" borderId="0" xfId="44" applyNumberFormat="1" applyFont="1" applyFill="1" applyBorder="1" applyAlignment="1">
      <alignment/>
    </xf>
    <xf numFmtId="177" fontId="3" fillId="0" borderId="0" xfId="44" applyNumberFormat="1" applyFont="1" applyBorder="1" applyAlignment="1">
      <alignment horizontal="left"/>
    </xf>
    <xf numFmtId="177" fontId="3" fillId="0" borderId="0" xfId="44" applyNumberFormat="1" applyFont="1" applyBorder="1" applyAlignment="1">
      <alignment horizontal="center"/>
    </xf>
    <xf numFmtId="177" fontId="3" fillId="0" borderId="0" xfId="44" applyNumberFormat="1" applyFont="1" applyBorder="1" applyAlignment="1">
      <alignment wrapText="1"/>
    </xf>
    <xf numFmtId="4" fontId="10" fillId="0" borderId="0" xfId="0" applyNumberFormat="1" applyFont="1" applyAlignment="1">
      <alignment/>
    </xf>
    <xf numFmtId="177" fontId="7" fillId="0" borderId="0" xfId="44" applyNumberFormat="1" applyFont="1" applyFill="1" applyBorder="1" applyAlignment="1">
      <alignment horizontal="center"/>
    </xf>
    <xf numFmtId="177" fontId="6" fillId="0" borderId="14" xfId="44" applyNumberFormat="1" applyFont="1" applyFill="1" applyBorder="1" applyAlignment="1">
      <alignment/>
    </xf>
    <xf numFmtId="4" fontId="11" fillId="0" borderId="0" xfId="55" applyNumberFormat="1" applyFont="1" applyBorder="1">
      <alignment/>
      <protection/>
    </xf>
    <xf numFmtId="4" fontId="6" fillId="0" borderId="0" xfId="55" applyNumberFormat="1" applyFont="1" applyBorder="1">
      <alignment/>
      <protection/>
    </xf>
    <xf numFmtId="4" fontId="7" fillId="0" borderId="0" xfId="55" applyNumberFormat="1" applyFont="1" applyBorder="1" applyAlignment="1">
      <alignment horizontal="center"/>
      <protection/>
    </xf>
    <xf numFmtId="0" fontId="16" fillId="0" borderId="0" xfId="0" applyFont="1" applyBorder="1" applyAlignment="1">
      <alignment/>
    </xf>
    <xf numFmtId="4" fontId="11" fillId="0" borderId="0" xfId="55" applyNumberFormat="1" applyFont="1" applyBorder="1" applyAlignment="1">
      <alignment horizontal="left"/>
      <protection/>
    </xf>
    <xf numFmtId="4" fontId="3" fillId="0" borderId="0" xfId="55" applyNumberFormat="1" applyFont="1" applyBorder="1">
      <alignment/>
      <protection/>
    </xf>
    <xf numFmtId="4" fontId="12" fillId="0" borderId="0" xfId="55" applyNumberFormat="1" applyFont="1" applyBorder="1">
      <alignment/>
      <protection/>
    </xf>
    <xf numFmtId="4" fontId="5" fillId="32" borderId="0" xfId="0" applyNumberFormat="1" applyFont="1" applyFill="1" applyBorder="1" applyAlignment="1">
      <alignment/>
    </xf>
    <xf numFmtId="177" fontId="3" fillId="32" borderId="0" xfId="44" applyNumberFormat="1" applyFont="1" applyFill="1" applyBorder="1" applyAlignment="1">
      <alignment/>
    </xf>
    <xf numFmtId="177" fontId="1" fillId="32" borderId="0" xfId="44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7" fontId="1" fillId="32" borderId="0" xfId="44" applyNumberFormat="1" applyFont="1" applyFill="1" applyAlignment="1">
      <alignment/>
    </xf>
    <xf numFmtId="0" fontId="0" fillId="32" borderId="0" xfId="0" applyFill="1" applyAlignment="1">
      <alignment/>
    </xf>
    <xf numFmtId="0" fontId="5" fillId="32" borderId="0" xfId="55" applyNumberFormat="1" applyFont="1" applyFill="1" applyBorder="1">
      <alignment/>
      <protection/>
    </xf>
    <xf numFmtId="0" fontId="3" fillId="32" borderId="0" xfId="55" applyNumberFormat="1" applyFont="1" applyFill="1" applyBorder="1">
      <alignment/>
      <protection/>
    </xf>
    <xf numFmtId="177" fontId="4" fillId="32" borderId="0" xfId="44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1" fontId="1" fillId="0" borderId="0" xfId="44" applyNumberFormat="1" applyFont="1" applyAlignment="1">
      <alignment/>
    </xf>
    <xf numFmtId="1" fontId="6" fillId="0" borderId="0" xfId="44" applyNumberFormat="1" applyFont="1" applyFill="1" applyAlignment="1">
      <alignment/>
    </xf>
    <xf numFmtId="1" fontId="6" fillId="0" borderId="10" xfId="44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7" fontId="6" fillId="0" borderId="15" xfId="44" applyNumberFormat="1" applyFont="1" applyFill="1" applyBorder="1" applyAlignment="1">
      <alignment/>
    </xf>
    <xf numFmtId="4" fontId="11" fillId="0" borderId="0" xfId="55" applyNumberFormat="1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7" fillId="0" borderId="0" xfId="0" applyNumberFormat="1" applyFont="1" applyFill="1" applyAlignment="1">
      <alignment/>
    </xf>
    <xf numFmtId="177" fontId="13" fillId="0" borderId="0" xfId="44" applyNumberFormat="1" applyFont="1" applyFill="1" applyAlignment="1">
      <alignment/>
    </xf>
    <xf numFmtId="177" fontId="1" fillId="0" borderId="0" xfId="44" applyNumberFormat="1" applyFont="1" applyFill="1" applyAlignment="1">
      <alignment/>
    </xf>
    <xf numFmtId="0" fontId="4" fillId="0" borderId="0" xfId="54" applyFont="1" applyFill="1" applyAlignment="1">
      <alignment/>
      <protection/>
    </xf>
    <xf numFmtId="0" fontId="12" fillId="0" borderId="0" xfId="55" applyNumberFormat="1" applyFont="1" applyFill="1" applyBorder="1">
      <alignment/>
      <protection/>
    </xf>
    <xf numFmtId="4" fontId="7" fillId="0" borderId="0" xfId="55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177" fontId="16" fillId="0" borderId="0" xfId="44" applyNumberFormat="1" applyFont="1" applyFill="1" applyBorder="1" applyAlignment="1">
      <alignment/>
    </xf>
    <xf numFmtId="177" fontId="5" fillId="0" borderId="11" xfId="44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5" fillId="0" borderId="10" xfId="44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7" fontId="6" fillId="0" borderId="16" xfId="44" applyNumberFormat="1" applyFont="1" applyFill="1" applyBorder="1" applyAlignment="1">
      <alignment/>
    </xf>
    <xf numFmtId="180" fontId="6" fillId="0" borderId="11" xfId="53" applyNumberFormat="1" applyFont="1" applyFill="1" applyBorder="1" applyAlignment="1">
      <alignment/>
    </xf>
    <xf numFmtId="177" fontId="3" fillId="0" borderId="0" xfId="44" applyNumberFormat="1" applyFont="1" applyFill="1" applyAlignment="1">
      <alignment horizontal="center"/>
    </xf>
    <xf numFmtId="177" fontId="3" fillId="0" borderId="0" xfId="44" applyNumberFormat="1" applyFont="1" applyFill="1" applyBorder="1" applyAlignment="1">
      <alignment horizontal="center"/>
    </xf>
    <xf numFmtId="0" fontId="6" fillId="0" borderId="0" xfId="54" applyFont="1" applyFill="1">
      <alignment/>
      <protection/>
    </xf>
    <xf numFmtId="177" fontId="6" fillId="0" borderId="0" xfId="44" applyNumberFormat="1" applyFont="1" applyFill="1" applyAlignment="1">
      <alignment horizontal="right"/>
    </xf>
    <xf numFmtId="180" fontId="6" fillId="0" borderId="0" xfId="53" applyNumberFormat="1" applyFont="1" applyFill="1" applyBorder="1" applyAlignment="1">
      <alignment/>
    </xf>
    <xf numFmtId="177" fontId="17" fillId="0" borderId="0" xfId="44" applyNumberFormat="1" applyFont="1" applyBorder="1" applyAlignment="1">
      <alignment/>
    </xf>
    <xf numFmtId="0" fontId="8" fillId="0" borderId="0" xfId="54" applyFont="1" applyFill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175" fontId="4" fillId="0" borderId="0" xfId="54" applyNumberFormat="1" applyFont="1" applyFill="1" applyAlignment="1">
      <alignment horizontal="center"/>
      <protection/>
    </xf>
    <xf numFmtId="177" fontId="5" fillId="0" borderId="10" xfId="44" applyNumberFormat="1" applyFont="1" applyFill="1" applyBorder="1" applyAlignment="1">
      <alignment horizontal="center"/>
    </xf>
    <xf numFmtId="0" fontId="4" fillId="0" borderId="0" xfId="54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7" xfId="54"/>
    <cellStyle name="Standaard 8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3</xdr:row>
      <xdr:rowOff>0</xdr:rowOff>
    </xdr:from>
    <xdr:to>
      <xdr:col>2</xdr:col>
      <xdr:colOff>342900</xdr:colOff>
      <xdr:row>8</xdr:row>
      <xdr:rowOff>171450</xdr:rowOff>
    </xdr:to>
    <xdr:pic>
      <xdr:nvPicPr>
        <xdr:cNvPr id="1" name="Picture 2" descr="Farmacie-Mondia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0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290"/>
  <sheetViews>
    <sheetView tabSelected="1" zoomScale="80" zoomScaleNormal="80" zoomScalePageLayoutView="0" workbookViewId="0" topLeftCell="A39">
      <selection activeCell="H275" sqref="H275"/>
    </sheetView>
  </sheetViews>
  <sheetFormatPr defaultColWidth="9.140625" defaultRowHeight="15"/>
  <cols>
    <col min="1" max="1" width="41.00390625" style="44" customWidth="1"/>
    <col min="2" max="5" width="11.7109375" style="45" customWidth="1"/>
    <col min="6" max="6" width="11.7109375" style="27" customWidth="1"/>
    <col min="7" max="8" width="12.00390625" style="20" bestFit="1" customWidth="1"/>
    <col min="9" max="9" width="13.00390625" style="0" customWidth="1"/>
    <col min="10" max="10" width="9.421875" style="0" bestFit="1" customWidth="1"/>
    <col min="11" max="11" width="4.140625" style="0" customWidth="1"/>
    <col min="12" max="14" width="11.28125" style="0" customWidth="1"/>
    <col min="15" max="15" width="11.421875" style="0" customWidth="1"/>
  </cols>
  <sheetData>
    <row r="9" ht="15.75">
      <c r="C9" s="46"/>
    </row>
    <row r="11" spans="1:6" ht="15">
      <c r="A11" s="47"/>
      <c r="B11" s="48"/>
      <c r="C11" s="48"/>
      <c r="D11" s="48"/>
      <c r="E11" s="48"/>
      <c r="F11" s="53"/>
    </row>
    <row r="12" spans="1:6" ht="15">
      <c r="A12" s="47"/>
      <c r="B12" s="48"/>
      <c r="C12" s="48"/>
      <c r="D12" s="48"/>
      <c r="E12" s="48"/>
      <c r="F12" s="53"/>
    </row>
    <row r="13" spans="1:6" ht="15">
      <c r="A13" s="47"/>
      <c r="B13" s="48"/>
      <c r="C13" s="48"/>
      <c r="D13" s="48"/>
      <c r="E13" s="48"/>
      <c r="F13" s="53"/>
    </row>
    <row r="15" spans="1:5" ht="22.5">
      <c r="A15" s="119" t="s">
        <v>124</v>
      </c>
      <c r="B15" s="119"/>
      <c r="C15" s="119"/>
      <c r="D15" s="119"/>
      <c r="E15" s="119"/>
    </row>
    <row r="16" ht="15.75">
      <c r="A16" s="2"/>
    </row>
    <row r="17" ht="15.75">
      <c r="A17" s="2"/>
    </row>
    <row r="18" spans="1:5" ht="30">
      <c r="A18" s="120" t="s">
        <v>20</v>
      </c>
      <c r="B18" s="120"/>
      <c r="C18" s="120"/>
      <c r="D18" s="120"/>
      <c r="E18" s="120"/>
    </row>
    <row r="19" spans="1:5" ht="30">
      <c r="A19" s="120" t="s">
        <v>8</v>
      </c>
      <c r="B19" s="120"/>
      <c r="C19" s="120"/>
      <c r="D19" s="120"/>
      <c r="E19" s="120"/>
    </row>
    <row r="20" spans="1:5" ht="22.5">
      <c r="A20" s="121"/>
      <c r="B20" s="121"/>
      <c r="C20" s="121"/>
      <c r="D20" s="121"/>
      <c r="E20" s="121"/>
    </row>
    <row r="21" ht="15.75">
      <c r="A21" s="2"/>
    </row>
    <row r="22" ht="15">
      <c r="A22" s="98"/>
    </row>
    <row r="23" ht="15">
      <c r="A23" s="98"/>
    </row>
    <row r="24" ht="15">
      <c r="A24" s="98"/>
    </row>
    <row r="25" spans="1:5" ht="15">
      <c r="A25" s="126" t="s">
        <v>21</v>
      </c>
      <c r="B25" s="126"/>
      <c r="C25" s="126"/>
      <c r="D25" s="126"/>
      <c r="E25" s="126"/>
    </row>
    <row r="26" ht="15">
      <c r="A26" s="5"/>
    </row>
    <row r="27" spans="1:5" ht="15">
      <c r="A27" s="122" t="s">
        <v>125</v>
      </c>
      <c r="B27" s="122"/>
      <c r="C27" s="122"/>
      <c r="D27" s="122"/>
      <c r="E27" s="122"/>
    </row>
    <row r="28" spans="1:5" ht="15">
      <c r="A28" s="122" t="s">
        <v>126</v>
      </c>
      <c r="B28" s="122"/>
      <c r="C28" s="122"/>
      <c r="D28" s="122"/>
      <c r="E28" s="122"/>
    </row>
    <row r="29" spans="1:5" ht="15">
      <c r="A29" s="123" t="s">
        <v>54</v>
      </c>
      <c r="B29" s="123"/>
      <c r="C29" s="123"/>
      <c r="D29" s="123"/>
      <c r="E29" s="123"/>
    </row>
    <row r="30" ht="15">
      <c r="A30" s="5"/>
    </row>
    <row r="31" ht="15">
      <c r="A31" s="5"/>
    </row>
    <row r="32" ht="15">
      <c r="A32" s="3"/>
    </row>
    <row r="33" spans="1:5" ht="15">
      <c r="A33" s="124">
        <v>42106</v>
      </c>
      <c r="B33" s="124"/>
      <c r="C33" s="124"/>
      <c r="D33" s="124"/>
      <c r="E33" s="124"/>
    </row>
    <row r="36" spans="1:8" s="77" customFormat="1" ht="15.75">
      <c r="A36" s="80" t="s">
        <v>26</v>
      </c>
      <c r="B36" s="75"/>
      <c r="C36" s="75"/>
      <c r="D36" s="75"/>
      <c r="E36" s="75"/>
      <c r="F36" s="75"/>
      <c r="G36" s="76"/>
      <c r="H36" s="76"/>
    </row>
    <row r="37" spans="1:8" s="77" customFormat="1" ht="15.75">
      <c r="A37" s="80"/>
      <c r="B37" s="75"/>
      <c r="C37" s="75"/>
      <c r="D37" s="75"/>
      <c r="E37" s="75"/>
      <c r="F37" s="75"/>
      <c r="G37" s="76"/>
      <c r="H37" s="76"/>
    </row>
    <row r="38" spans="1:8" s="79" customFormat="1" ht="15.75">
      <c r="A38" s="99" t="s">
        <v>127</v>
      </c>
      <c r="B38" s="75"/>
      <c r="C38" s="75"/>
      <c r="D38" s="75"/>
      <c r="E38" s="75"/>
      <c r="F38" s="75"/>
      <c r="G38" s="78"/>
      <c r="H38" s="78"/>
    </row>
    <row r="39" spans="1:8" s="79" customFormat="1" ht="15">
      <c r="A39" s="81"/>
      <c r="B39" s="82"/>
      <c r="C39" s="82"/>
      <c r="D39" s="82"/>
      <c r="E39" s="82"/>
      <c r="F39" s="82"/>
      <c r="G39" s="78"/>
      <c r="H39" s="78"/>
    </row>
    <row r="40" spans="1:8" s="8" customFormat="1" ht="15.75">
      <c r="A40" s="68"/>
      <c r="B40" s="125" t="s">
        <v>128</v>
      </c>
      <c r="C40" s="125"/>
      <c r="D40" s="125" t="s">
        <v>118</v>
      </c>
      <c r="E40" s="125"/>
      <c r="F40" s="54"/>
      <c r="G40" s="21"/>
      <c r="H40" s="21"/>
    </row>
    <row r="41" spans="1:8" s="8" customFormat="1" ht="15.75">
      <c r="A41" s="69"/>
      <c r="B41" s="22" t="s">
        <v>1</v>
      </c>
      <c r="C41" s="22" t="s">
        <v>1</v>
      </c>
      <c r="D41" s="22" t="s">
        <v>1</v>
      </c>
      <c r="E41" s="22" t="s">
        <v>1</v>
      </c>
      <c r="F41" s="22"/>
      <c r="G41" s="21"/>
      <c r="H41" s="21"/>
    </row>
    <row r="42" spans="1:8" s="8" customFormat="1" ht="15.75">
      <c r="A42" s="13" t="s">
        <v>0</v>
      </c>
      <c r="B42" s="22"/>
      <c r="C42" s="22"/>
      <c r="D42" s="22"/>
      <c r="E42" s="22"/>
      <c r="F42" s="22"/>
      <c r="G42" s="21"/>
      <c r="H42" s="21"/>
    </row>
    <row r="43" spans="1:8" s="8" customFormat="1" ht="15.75">
      <c r="A43" s="70"/>
      <c r="B43" s="22"/>
      <c r="C43" s="22"/>
      <c r="D43" s="22"/>
      <c r="E43" s="22"/>
      <c r="F43" s="22"/>
      <c r="G43" s="21"/>
      <c r="H43" s="21"/>
    </row>
    <row r="44" spans="1:8" s="8" customFormat="1" ht="15.75">
      <c r="A44" s="71" t="s">
        <v>2</v>
      </c>
      <c r="B44" s="65"/>
      <c r="C44" s="65"/>
      <c r="D44" s="22"/>
      <c r="E44" s="22"/>
      <c r="F44" s="22"/>
      <c r="G44" s="21"/>
      <c r="H44" s="21"/>
    </row>
    <row r="45" spans="1:8" s="8" customFormat="1" ht="15.75">
      <c r="A45" s="100" t="s">
        <v>3</v>
      </c>
      <c r="B45" s="22"/>
      <c r="C45" s="22"/>
      <c r="D45" s="22"/>
      <c r="E45" s="22"/>
      <c r="F45" s="55"/>
      <c r="G45" s="21"/>
      <c r="H45" s="21"/>
    </row>
    <row r="46" spans="1:8" s="8" customFormat="1" ht="15.75">
      <c r="A46" s="94" t="s">
        <v>4</v>
      </c>
      <c r="B46" s="22"/>
      <c r="C46" s="22">
        <v>444.93</v>
      </c>
      <c r="D46" s="22"/>
      <c r="E46" s="22">
        <v>141</v>
      </c>
      <c r="F46" s="22"/>
      <c r="G46" s="21"/>
      <c r="H46" s="21"/>
    </row>
    <row r="47" spans="1:8" s="8" customFormat="1" ht="15.75">
      <c r="A47" s="101"/>
      <c r="B47" s="22"/>
      <c r="C47" s="22"/>
      <c r="D47" s="22"/>
      <c r="E47" s="22"/>
      <c r="F47" s="22"/>
      <c r="G47" s="21"/>
      <c r="H47" s="21"/>
    </row>
    <row r="48" spans="1:8" s="8" customFormat="1" ht="15.75">
      <c r="A48" s="93" t="s">
        <v>5</v>
      </c>
      <c r="B48" s="22"/>
      <c r="C48" s="22"/>
      <c r="D48" s="22"/>
      <c r="E48" s="22"/>
      <c r="F48" s="22"/>
      <c r="G48" s="21"/>
      <c r="H48" s="21"/>
    </row>
    <row r="49" spans="1:8" s="8" customFormat="1" ht="15.75">
      <c r="A49" s="100" t="s">
        <v>23</v>
      </c>
      <c r="B49" s="22"/>
      <c r="C49" s="22"/>
      <c r="D49" s="22"/>
      <c r="E49" s="22"/>
      <c r="F49" s="22"/>
      <c r="G49" s="21"/>
      <c r="H49" s="21"/>
    </row>
    <row r="50" spans="1:9" s="8" customFormat="1" ht="15.75">
      <c r="A50" s="94" t="s">
        <v>69</v>
      </c>
      <c r="B50" s="102"/>
      <c r="C50" s="22">
        <f>D179</f>
        <v>1312.86</v>
      </c>
      <c r="D50" s="102"/>
      <c r="E50" s="22">
        <f>E179</f>
        <v>1782.53</v>
      </c>
      <c r="F50" s="22"/>
      <c r="G50" s="21"/>
      <c r="H50" s="21"/>
      <c r="I50" s="91"/>
    </row>
    <row r="51" spans="1:8" s="8" customFormat="1" ht="15.75">
      <c r="A51" s="101"/>
      <c r="B51" s="22"/>
      <c r="C51" s="22"/>
      <c r="D51" s="22"/>
      <c r="E51" s="22"/>
      <c r="F51" s="22"/>
      <c r="G51" s="21"/>
      <c r="H51" s="21"/>
    </row>
    <row r="52" spans="1:8" s="8" customFormat="1" ht="15.75">
      <c r="A52" s="100" t="s">
        <v>6</v>
      </c>
      <c r="B52" s="22"/>
      <c r="C52" s="33">
        <v>102820.01</v>
      </c>
      <c r="D52" s="22"/>
      <c r="E52" s="33">
        <f>99204.63-0.2</f>
        <v>99204.43000000001</v>
      </c>
      <c r="F52" s="22"/>
      <c r="G52" s="21"/>
      <c r="H52" s="21"/>
    </row>
    <row r="53" spans="1:8" s="8" customFormat="1" ht="15.75">
      <c r="A53" s="94"/>
      <c r="B53" s="22"/>
      <c r="C53" s="22"/>
      <c r="D53" s="22"/>
      <c r="E53" s="22"/>
      <c r="F53" s="22"/>
      <c r="G53" s="21"/>
      <c r="H53" s="21"/>
    </row>
    <row r="54" spans="1:8" s="8" customFormat="1" ht="16.5" thickBot="1">
      <c r="A54" s="94"/>
      <c r="B54" s="56"/>
      <c r="C54" s="103">
        <f>SUM(C46:C52)</f>
        <v>104577.79999999999</v>
      </c>
      <c r="D54" s="56"/>
      <c r="E54" s="103">
        <f>SUM(E46:E53)</f>
        <v>101127.96</v>
      </c>
      <c r="F54" s="56"/>
      <c r="G54" s="21"/>
      <c r="H54" s="21"/>
    </row>
    <row r="55" spans="1:6" ht="15.75" thickTop="1">
      <c r="A55" s="72"/>
      <c r="B55" s="40"/>
      <c r="C55" s="40"/>
      <c r="D55" s="40"/>
      <c r="E55" s="40"/>
      <c r="F55" s="40"/>
    </row>
    <row r="56" spans="1:8" s="8" customFormat="1" ht="15.75">
      <c r="A56" s="68"/>
      <c r="B56" s="22"/>
      <c r="C56" s="22"/>
      <c r="D56" s="22"/>
      <c r="E56" s="22"/>
      <c r="F56" s="22"/>
      <c r="G56" s="21"/>
      <c r="H56" s="21"/>
    </row>
    <row r="57" spans="1:8" s="8" customFormat="1" ht="15.75">
      <c r="A57" s="13" t="s">
        <v>7</v>
      </c>
      <c r="B57" s="22"/>
      <c r="C57" s="22"/>
      <c r="D57" s="22"/>
      <c r="E57" s="22"/>
      <c r="F57" s="22"/>
      <c r="G57" s="21"/>
      <c r="H57" s="21"/>
    </row>
    <row r="58" spans="1:8" s="8" customFormat="1" ht="15.75">
      <c r="A58" s="73"/>
      <c r="B58" s="22"/>
      <c r="C58" s="22"/>
      <c r="D58" s="22"/>
      <c r="E58" s="22"/>
      <c r="F58" s="22"/>
      <c r="G58" s="21"/>
      <c r="H58" s="21"/>
    </row>
    <row r="59" spans="1:8" s="8" customFormat="1" ht="15.75">
      <c r="A59" s="93" t="s">
        <v>70</v>
      </c>
      <c r="B59" s="22"/>
      <c r="C59" s="22"/>
      <c r="D59" s="22"/>
      <c r="E59" s="22"/>
      <c r="F59" s="22"/>
      <c r="G59" s="21"/>
      <c r="H59" s="21"/>
    </row>
    <row r="60" spans="1:8" s="8" customFormat="1" ht="15.75">
      <c r="A60" s="94" t="s">
        <v>71</v>
      </c>
      <c r="B60" s="22">
        <v>7986.14</v>
      </c>
      <c r="C60" s="22"/>
      <c r="D60" s="22">
        <v>9986.14</v>
      </c>
      <c r="E60" s="22"/>
      <c r="F60" s="22"/>
      <c r="G60" s="21"/>
      <c r="H60" s="21"/>
    </row>
    <row r="61" spans="1:8" s="8" customFormat="1" ht="15.75">
      <c r="A61" s="94" t="s">
        <v>72</v>
      </c>
      <c r="B61" s="33">
        <v>76022</v>
      </c>
      <c r="C61" s="22"/>
      <c r="D61" s="33">
        <v>76235.04</v>
      </c>
      <c r="E61" s="22"/>
      <c r="F61" s="22"/>
      <c r="G61" s="21"/>
      <c r="H61" s="21"/>
    </row>
    <row r="62" spans="1:8" s="8" customFormat="1" ht="15.75">
      <c r="A62" s="94"/>
      <c r="B62" s="22"/>
      <c r="C62" s="22">
        <f>SUM(B60:B61)</f>
        <v>84008.14</v>
      </c>
      <c r="D62" s="22"/>
      <c r="E62" s="22">
        <f>SUM(D60:D61)</f>
        <v>86221.18</v>
      </c>
      <c r="F62" s="22"/>
      <c r="G62" s="21"/>
      <c r="H62" s="21"/>
    </row>
    <row r="63" spans="1:8" s="8" customFormat="1" ht="15.75">
      <c r="A63" s="94"/>
      <c r="B63" s="22"/>
      <c r="C63" s="22"/>
      <c r="D63" s="22"/>
      <c r="E63" s="22"/>
      <c r="F63" s="22"/>
      <c r="G63" s="21"/>
      <c r="H63" s="21"/>
    </row>
    <row r="64" spans="1:8" s="8" customFormat="1" ht="15.75">
      <c r="A64" s="93" t="s">
        <v>73</v>
      </c>
      <c r="B64" s="22"/>
      <c r="C64" s="22"/>
      <c r="D64" s="22"/>
      <c r="E64" s="22"/>
      <c r="F64" s="22"/>
      <c r="G64" s="21"/>
      <c r="H64" s="21"/>
    </row>
    <row r="65" spans="1:8" s="8" customFormat="1" ht="15.75">
      <c r="A65" s="94" t="s">
        <v>74</v>
      </c>
      <c r="B65" s="22"/>
      <c r="C65" s="22">
        <f>E217</f>
        <v>20490.1</v>
      </c>
      <c r="D65" s="22"/>
      <c r="E65" s="22">
        <v>14359</v>
      </c>
      <c r="F65" s="22"/>
      <c r="G65" s="21"/>
      <c r="H65" s="21"/>
    </row>
    <row r="66" spans="1:8" s="8" customFormat="1" ht="15.75">
      <c r="A66" s="94"/>
      <c r="B66" s="22"/>
      <c r="C66" s="22"/>
      <c r="D66" s="22"/>
      <c r="E66" s="22"/>
      <c r="F66" s="22"/>
      <c r="G66" s="21"/>
      <c r="H66" s="21"/>
    </row>
    <row r="67" spans="1:8" s="8" customFormat="1" ht="15.75">
      <c r="A67" s="93" t="s">
        <v>76</v>
      </c>
      <c r="B67" s="22"/>
      <c r="C67" s="22"/>
      <c r="D67" s="22"/>
      <c r="E67" s="22"/>
      <c r="F67" s="22"/>
      <c r="G67" s="21"/>
      <c r="H67" s="21"/>
    </row>
    <row r="68" spans="1:8" s="8" customFormat="1" ht="15.75">
      <c r="A68" s="94" t="s">
        <v>75</v>
      </c>
      <c r="B68" s="102"/>
      <c r="C68" s="33">
        <f>D227</f>
        <v>79.9</v>
      </c>
      <c r="D68" s="22"/>
      <c r="E68" s="33">
        <f>E227</f>
        <v>547.56</v>
      </c>
      <c r="F68" s="22"/>
      <c r="G68" s="21"/>
      <c r="H68" s="21"/>
    </row>
    <row r="69" spans="1:8" s="8" customFormat="1" ht="15.75">
      <c r="A69" s="94"/>
      <c r="B69" s="22"/>
      <c r="C69" s="22"/>
      <c r="D69" s="22"/>
      <c r="E69" s="22"/>
      <c r="F69" s="22"/>
      <c r="G69" s="21"/>
      <c r="H69" s="21"/>
    </row>
    <row r="70" spans="1:8" s="8" customFormat="1" ht="16.5" thickBot="1">
      <c r="A70" s="94"/>
      <c r="B70" s="56"/>
      <c r="C70" s="103">
        <f>SUM(C62:C69)</f>
        <v>104578.13999999998</v>
      </c>
      <c r="D70" s="56"/>
      <c r="E70" s="103">
        <f>SUM(E62:E68)</f>
        <v>101127.73999999999</v>
      </c>
      <c r="F70" s="56"/>
      <c r="G70" s="21"/>
      <c r="H70" s="21"/>
    </row>
    <row r="71" spans="1:8" s="8" customFormat="1" ht="16.5" thickTop="1">
      <c r="A71" s="94"/>
      <c r="B71" s="56"/>
      <c r="C71" s="56"/>
      <c r="D71" s="56"/>
      <c r="E71" s="56"/>
      <c r="F71" s="56"/>
      <c r="G71" s="21"/>
      <c r="H71" s="21"/>
    </row>
    <row r="72" spans="1:8" s="8" customFormat="1" ht="15.75">
      <c r="A72" s="68"/>
      <c r="B72" s="56"/>
      <c r="C72" s="56"/>
      <c r="D72" s="56"/>
      <c r="E72" s="56"/>
      <c r="F72" s="56"/>
      <c r="G72" s="21"/>
      <c r="H72" s="21"/>
    </row>
    <row r="73" spans="1:8" s="77" customFormat="1" ht="15.75">
      <c r="A73" s="74" t="s">
        <v>26</v>
      </c>
      <c r="B73" s="75"/>
      <c r="C73" s="75"/>
      <c r="D73" s="75"/>
      <c r="E73" s="75"/>
      <c r="F73" s="75"/>
      <c r="G73" s="76"/>
      <c r="H73" s="76"/>
    </row>
    <row r="74" spans="1:8" s="77" customFormat="1" ht="15.75">
      <c r="A74" s="74"/>
      <c r="B74" s="75"/>
      <c r="C74" s="75"/>
      <c r="D74" s="75"/>
      <c r="E74" s="75"/>
      <c r="F74" s="75"/>
      <c r="G74" s="76"/>
      <c r="H74" s="76"/>
    </row>
    <row r="75" spans="1:9" s="79" customFormat="1" ht="15.75">
      <c r="A75" s="104" t="s">
        <v>129</v>
      </c>
      <c r="B75" s="40"/>
      <c r="C75" s="40"/>
      <c r="D75" s="40"/>
      <c r="E75" s="40"/>
      <c r="F75" s="40"/>
      <c r="G75" s="97"/>
      <c r="H75" s="97"/>
      <c r="I75" s="105"/>
    </row>
    <row r="76" spans="1:9" s="79" customFormat="1" ht="15">
      <c r="A76" s="106"/>
      <c r="B76" s="40"/>
      <c r="C76" s="40"/>
      <c r="D76" s="40"/>
      <c r="E76" s="40"/>
      <c r="F76" s="40"/>
      <c r="G76" s="97"/>
      <c r="H76" s="97"/>
      <c r="I76" s="105"/>
    </row>
    <row r="77" spans="1:9" s="8" customFormat="1" ht="15.75">
      <c r="A77" s="107"/>
      <c r="B77" s="96"/>
      <c r="C77" s="57" t="s">
        <v>112</v>
      </c>
      <c r="D77" s="57" t="s">
        <v>113</v>
      </c>
      <c r="E77" s="57" t="s">
        <v>112</v>
      </c>
      <c r="F77" s="57"/>
      <c r="G77" s="96"/>
      <c r="H77" s="96"/>
      <c r="I77" s="83"/>
    </row>
    <row r="78" spans="1:9" s="8" customFormat="1" ht="15.75">
      <c r="A78" s="107"/>
      <c r="B78" s="96"/>
      <c r="C78" s="108">
        <v>2014</v>
      </c>
      <c r="D78" s="108">
        <v>2014</v>
      </c>
      <c r="E78" s="108">
        <v>2013</v>
      </c>
      <c r="F78" s="57"/>
      <c r="G78" s="96"/>
      <c r="H78" s="96"/>
      <c r="I78" s="83"/>
    </row>
    <row r="79" spans="1:9" s="8" customFormat="1" ht="15.75">
      <c r="A79" s="107"/>
      <c r="B79" s="96"/>
      <c r="C79" s="58" t="s">
        <v>1</v>
      </c>
      <c r="D79" s="58" t="str">
        <f>C79</f>
        <v>€</v>
      </c>
      <c r="E79" s="58" t="s">
        <v>1</v>
      </c>
      <c r="F79" s="58"/>
      <c r="G79" s="96"/>
      <c r="H79" s="96"/>
      <c r="I79" s="83"/>
    </row>
    <row r="80" spans="1:9" s="8" customFormat="1" ht="15.75">
      <c r="A80" s="93" t="s">
        <v>78</v>
      </c>
      <c r="B80" s="96"/>
      <c r="C80" s="22"/>
      <c r="D80" s="22"/>
      <c r="E80" s="22"/>
      <c r="F80" s="22"/>
      <c r="G80" s="96"/>
      <c r="H80" s="96"/>
      <c r="I80" s="83"/>
    </row>
    <row r="81" spans="1:9" s="8" customFormat="1" ht="15.75">
      <c r="A81" s="109"/>
      <c r="B81" s="96"/>
      <c r="C81" s="22"/>
      <c r="D81" s="22"/>
      <c r="E81" s="22"/>
      <c r="F81" s="22"/>
      <c r="G81" s="96"/>
      <c r="H81" s="96"/>
      <c r="I81" s="83"/>
    </row>
    <row r="82" spans="1:9" s="8" customFormat="1" ht="15.75">
      <c r="A82" s="110" t="s">
        <v>77</v>
      </c>
      <c r="B82" s="96"/>
      <c r="C82" s="22">
        <f>C238</f>
        <v>14852.5</v>
      </c>
      <c r="D82" s="22">
        <v>15750</v>
      </c>
      <c r="E82" s="22">
        <v>20036.71</v>
      </c>
      <c r="F82" s="83"/>
      <c r="G82" s="22"/>
      <c r="H82" s="96"/>
      <c r="I82" s="96"/>
    </row>
    <row r="83" spans="1:9" s="8" customFormat="1" ht="15.75">
      <c r="A83" s="110" t="s">
        <v>79</v>
      </c>
      <c r="B83" s="96"/>
      <c r="C83" s="33">
        <v>1317.12</v>
      </c>
      <c r="D83" s="33">
        <v>1200</v>
      </c>
      <c r="E83" s="33">
        <v>1690.41</v>
      </c>
      <c r="F83" s="83"/>
      <c r="G83" s="22"/>
      <c r="H83" s="96"/>
      <c r="I83" s="96"/>
    </row>
    <row r="84" spans="1:9" s="8" customFormat="1" ht="15.75">
      <c r="A84" s="110"/>
      <c r="B84" s="96"/>
      <c r="C84" s="22"/>
      <c r="D84" s="22"/>
      <c r="E84" s="22"/>
      <c r="F84" s="22"/>
      <c r="G84" s="96"/>
      <c r="H84" s="96"/>
      <c r="I84" s="83"/>
    </row>
    <row r="85" spans="1:9" s="8" customFormat="1" ht="16.5" thickBot="1">
      <c r="A85" s="109" t="s">
        <v>80</v>
      </c>
      <c r="B85" s="96"/>
      <c r="C85" s="66">
        <f>SUM(C82:C84)</f>
        <v>16169.619999999999</v>
      </c>
      <c r="D85" s="66">
        <f>SUM(D82:D84)</f>
        <v>16950</v>
      </c>
      <c r="E85" s="66">
        <f>SUM(E82:E84)</f>
        <v>21727.12</v>
      </c>
      <c r="F85" s="22"/>
      <c r="G85" s="96"/>
      <c r="H85" s="96"/>
      <c r="I85" s="83"/>
    </row>
    <row r="86" spans="1:9" s="8" customFormat="1" ht="15.75">
      <c r="A86" s="110"/>
      <c r="B86" s="96"/>
      <c r="C86" s="22"/>
      <c r="D86" s="22"/>
      <c r="E86" s="22"/>
      <c r="F86" s="22"/>
      <c r="G86" s="96"/>
      <c r="H86" s="96"/>
      <c r="I86" s="83"/>
    </row>
    <row r="87" spans="1:8" s="8" customFormat="1" ht="15.75">
      <c r="A87" s="12"/>
      <c r="B87" s="21"/>
      <c r="C87" s="22"/>
      <c r="D87" s="22"/>
      <c r="E87" s="22"/>
      <c r="F87" s="22"/>
      <c r="G87" s="21"/>
      <c r="H87" s="21"/>
    </row>
    <row r="88" spans="1:8" s="8" customFormat="1" ht="15.75">
      <c r="A88" s="67" t="s">
        <v>81</v>
      </c>
      <c r="B88" s="21"/>
      <c r="C88" s="22"/>
      <c r="D88" s="22"/>
      <c r="E88" s="22"/>
      <c r="F88" s="22"/>
      <c r="G88" s="21"/>
      <c r="H88" s="21"/>
    </row>
    <row r="89" spans="1:8" s="8" customFormat="1" ht="15.75">
      <c r="A89" s="12"/>
      <c r="B89" s="21"/>
      <c r="C89" s="22"/>
      <c r="D89" s="22"/>
      <c r="E89" s="22"/>
      <c r="F89" s="22"/>
      <c r="G89" s="21"/>
      <c r="H89" s="21"/>
    </row>
    <row r="90" spans="1:12" s="8" customFormat="1" ht="15.75">
      <c r="A90" s="109" t="s">
        <v>82</v>
      </c>
      <c r="B90" s="96"/>
      <c r="C90" s="22"/>
      <c r="D90" s="22"/>
      <c r="E90" s="22"/>
      <c r="F90" s="22"/>
      <c r="G90" s="96"/>
      <c r="H90" s="96"/>
      <c r="I90" s="83"/>
      <c r="J90" s="83"/>
      <c r="K90" s="83"/>
      <c r="L90" s="83"/>
    </row>
    <row r="91" spans="1:12" s="8" customFormat="1" ht="15.75">
      <c r="A91" s="110" t="s">
        <v>144</v>
      </c>
      <c r="B91" s="96"/>
      <c r="C91" s="22">
        <f>+C251</f>
        <v>14094.965</v>
      </c>
      <c r="D91" s="22">
        <f>D251</f>
        <v>14308.333333333334</v>
      </c>
      <c r="E91" s="22">
        <v>18271</v>
      </c>
      <c r="F91" s="83"/>
      <c r="G91" s="22"/>
      <c r="H91" s="96"/>
      <c r="I91" s="96"/>
      <c r="J91" s="83"/>
      <c r="K91" s="83"/>
      <c r="L91" s="83"/>
    </row>
    <row r="92" spans="1:12" s="8" customFormat="1" ht="15.75">
      <c r="A92" s="110"/>
      <c r="B92" s="96"/>
      <c r="C92" s="22"/>
      <c r="D92" s="22"/>
      <c r="E92" s="22"/>
      <c r="F92" s="22"/>
      <c r="G92" s="96"/>
      <c r="H92" s="96"/>
      <c r="I92" s="83"/>
      <c r="J92" s="83"/>
      <c r="K92" s="83"/>
      <c r="L92" s="83"/>
    </row>
    <row r="93" spans="1:12" s="8" customFormat="1" ht="15.75">
      <c r="A93" s="109" t="s">
        <v>84</v>
      </c>
      <c r="B93" s="96"/>
      <c r="C93" s="22"/>
      <c r="D93" s="22"/>
      <c r="E93" s="22"/>
      <c r="F93" s="22"/>
      <c r="G93" s="96"/>
      <c r="H93" s="96"/>
      <c r="I93" s="83"/>
      <c r="J93" s="83"/>
      <c r="K93" s="83"/>
      <c r="L93" s="83"/>
    </row>
    <row r="94" spans="1:12" s="8" customFormat="1" ht="15.75">
      <c r="A94" s="110" t="s">
        <v>91</v>
      </c>
      <c r="B94" s="96"/>
      <c r="C94" s="22">
        <f>+C271</f>
        <v>890.205</v>
      </c>
      <c r="D94" s="22">
        <f>+H271</f>
        <v>1658.3333333333335</v>
      </c>
      <c r="E94" s="22">
        <f>+M271</f>
        <v>1345.21</v>
      </c>
      <c r="F94" s="22"/>
      <c r="G94" s="96"/>
      <c r="H94" s="96"/>
      <c r="I94" s="83"/>
      <c r="J94" s="83"/>
      <c r="K94" s="83"/>
      <c r="L94" s="83"/>
    </row>
    <row r="95" spans="1:12" s="8" customFormat="1" ht="15.75">
      <c r="A95" s="110" t="s">
        <v>92</v>
      </c>
      <c r="B95" s="96"/>
      <c r="C95" s="33">
        <f>+C281</f>
        <v>90.89</v>
      </c>
      <c r="D95" s="33">
        <f>+D281</f>
        <v>125</v>
      </c>
      <c r="E95" s="33">
        <f>+E281</f>
        <v>110</v>
      </c>
      <c r="F95" s="22"/>
      <c r="G95" s="96"/>
      <c r="H95" s="96"/>
      <c r="I95" s="83"/>
      <c r="J95" s="83"/>
      <c r="K95" s="83"/>
      <c r="L95" s="83"/>
    </row>
    <row r="96" spans="1:12" s="8" customFormat="1" ht="15.75">
      <c r="A96" s="110"/>
      <c r="B96" s="96"/>
      <c r="C96" s="111">
        <f>SUM(C94:C95)</f>
        <v>981.095</v>
      </c>
      <c r="D96" s="111">
        <f>SUM(D94:D95)</f>
        <v>1783.3333333333335</v>
      </c>
      <c r="E96" s="111">
        <f>SUM(E94:E95)</f>
        <v>1455.21</v>
      </c>
      <c r="F96" s="22"/>
      <c r="G96" s="96"/>
      <c r="H96" s="96"/>
      <c r="I96" s="83"/>
      <c r="J96" s="83"/>
      <c r="K96" s="83"/>
      <c r="L96" s="83"/>
    </row>
    <row r="97" spans="1:12" s="8" customFormat="1" ht="15.75">
      <c r="A97" s="110"/>
      <c r="B97" s="96"/>
      <c r="C97" s="22"/>
      <c r="D97" s="22"/>
      <c r="E97" s="22"/>
      <c r="F97" s="22"/>
      <c r="G97" s="96"/>
      <c r="H97" s="96"/>
      <c r="I97" s="83"/>
      <c r="J97" s="83"/>
      <c r="K97" s="83"/>
      <c r="L97" s="83"/>
    </row>
    <row r="98" spans="1:12" s="8" customFormat="1" ht="15.75">
      <c r="A98" s="109" t="s">
        <v>93</v>
      </c>
      <c r="B98" s="96"/>
      <c r="C98" s="22"/>
      <c r="D98" s="22"/>
      <c r="E98" s="22"/>
      <c r="F98" s="22"/>
      <c r="G98" s="96"/>
      <c r="H98" s="96"/>
      <c r="I98" s="83"/>
      <c r="J98" s="83"/>
      <c r="K98" s="83"/>
      <c r="L98" s="83"/>
    </row>
    <row r="99" spans="1:12" s="8" customFormat="1" ht="15.75">
      <c r="A99" s="110" t="s">
        <v>89</v>
      </c>
      <c r="B99" s="96"/>
      <c r="C99" s="22">
        <f>+D271</f>
        <v>1306.5400000000002</v>
      </c>
      <c r="D99" s="22">
        <f>+I271</f>
        <v>2783.333333333333</v>
      </c>
      <c r="E99" s="22">
        <f>+N271</f>
        <v>2415.4224999999997</v>
      </c>
      <c r="F99" s="22"/>
      <c r="G99" s="96"/>
      <c r="H99" s="96"/>
      <c r="I99" s="83"/>
      <c r="J99" s="83"/>
      <c r="K99" s="83"/>
      <c r="L99" s="83"/>
    </row>
    <row r="100" spans="1:12" s="8" customFormat="1" ht="15.75">
      <c r="A100" s="110"/>
      <c r="B100" s="96"/>
      <c r="C100" s="22"/>
      <c r="D100" s="22"/>
      <c r="E100" s="22"/>
      <c r="F100" s="22"/>
      <c r="G100" s="96"/>
      <c r="H100" s="96"/>
      <c r="I100" s="83"/>
      <c r="J100" s="83"/>
      <c r="K100" s="83"/>
      <c r="L100" s="83"/>
    </row>
    <row r="101" spans="1:12" s="8" customFormat="1" ht="15.75">
      <c r="A101" s="110"/>
      <c r="B101" s="96"/>
      <c r="C101" s="22"/>
      <c r="D101" s="22"/>
      <c r="E101" s="22"/>
      <c r="F101" s="22"/>
      <c r="G101" s="96"/>
      <c r="H101" s="96"/>
      <c r="I101" s="83"/>
      <c r="J101" s="83"/>
      <c r="K101" s="83"/>
      <c r="L101" s="83"/>
    </row>
    <row r="102" spans="1:8" s="8" customFormat="1" ht="16.5" thickBot="1">
      <c r="A102" s="109" t="s">
        <v>94</v>
      </c>
      <c r="B102" s="96"/>
      <c r="C102" s="66">
        <f>+C99+C96+C91</f>
        <v>16382.6</v>
      </c>
      <c r="D102" s="66">
        <f>+D99+D96+D91</f>
        <v>18875</v>
      </c>
      <c r="E102" s="66">
        <f>+E99+E96+E91</f>
        <v>22141.6325</v>
      </c>
      <c r="F102" s="22"/>
      <c r="G102" s="21"/>
      <c r="H102" s="21"/>
    </row>
    <row r="103" spans="1:8" s="8" customFormat="1" ht="15.75">
      <c r="A103" s="110"/>
      <c r="B103" s="96"/>
      <c r="C103" s="92"/>
      <c r="D103" s="92"/>
      <c r="E103" s="92"/>
      <c r="F103" s="22"/>
      <c r="G103" s="21"/>
      <c r="H103" s="21"/>
    </row>
    <row r="104" spans="1:8" s="8" customFormat="1" ht="15.75">
      <c r="A104" s="110"/>
      <c r="B104" s="96"/>
      <c r="C104" s="22"/>
      <c r="D104" s="22"/>
      <c r="E104" s="22"/>
      <c r="F104" s="22"/>
      <c r="G104" s="21"/>
      <c r="H104" s="21"/>
    </row>
    <row r="105" spans="1:8" s="8" customFormat="1" ht="16.5" thickBot="1">
      <c r="A105" s="109" t="s">
        <v>95</v>
      </c>
      <c r="B105" s="96"/>
      <c r="C105" s="34">
        <f>+C85-C102</f>
        <v>-212.98000000000138</v>
      </c>
      <c r="D105" s="34">
        <f>+D85-D102</f>
        <v>-1925</v>
      </c>
      <c r="E105" s="34">
        <f>+E85-E102</f>
        <v>-414.5125000000007</v>
      </c>
      <c r="F105" s="22"/>
      <c r="G105" s="21"/>
      <c r="H105" s="21"/>
    </row>
    <row r="106" spans="1:8" s="8" customFormat="1" ht="16.5" thickTop="1">
      <c r="A106" s="109"/>
      <c r="B106" s="96"/>
      <c r="C106" s="22"/>
      <c r="D106" s="22"/>
      <c r="E106" s="22"/>
      <c r="F106" s="22"/>
      <c r="G106" s="21"/>
      <c r="H106" s="21"/>
    </row>
    <row r="107" spans="1:8" s="8" customFormat="1" ht="15.75">
      <c r="A107" s="109"/>
      <c r="B107" s="96"/>
      <c r="C107" s="22"/>
      <c r="D107" s="22"/>
      <c r="E107" s="22"/>
      <c r="F107" s="22"/>
      <c r="G107" s="21"/>
      <c r="H107" s="21"/>
    </row>
    <row r="108" spans="1:8" s="8" customFormat="1" ht="15.75">
      <c r="A108" s="109" t="s">
        <v>114</v>
      </c>
      <c r="B108" s="96"/>
      <c r="C108" s="22"/>
      <c r="D108" s="22"/>
      <c r="E108" s="22"/>
      <c r="F108" s="22"/>
      <c r="G108" s="21"/>
      <c r="H108" s="21"/>
    </row>
    <row r="109" spans="1:8" s="8" customFormat="1" ht="16.5" thickBot="1">
      <c r="A109" s="110" t="s">
        <v>115</v>
      </c>
      <c r="B109" s="96"/>
      <c r="C109" s="34">
        <f>+C105</f>
        <v>-212.98000000000138</v>
      </c>
      <c r="D109" s="22"/>
      <c r="E109" s="22"/>
      <c r="F109" s="22"/>
      <c r="G109" s="21"/>
      <c r="H109" s="21"/>
    </row>
    <row r="110" spans="1:8" s="8" customFormat="1" ht="16.5" thickTop="1">
      <c r="A110" s="110"/>
      <c r="B110" s="96"/>
      <c r="C110" s="22"/>
      <c r="D110" s="22"/>
      <c r="E110" s="22"/>
      <c r="F110" s="22"/>
      <c r="G110" s="21"/>
      <c r="H110" s="21"/>
    </row>
    <row r="111" spans="1:8" s="8" customFormat="1" ht="15.75">
      <c r="A111" s="12"/>
      <c r="B111" s="21"/>
      <c r="C111" s="22"/>
      <c r="D111" s="22"/>
      <c r="E111" s="22"/>
      <c r="F111" s="22"/>
      <c r="G111" s="21"/>
      <c r="H111" s="21"/>
    </row>
    <row r="112" spans="1:8" s="8" customFormat="1" ht="15.75">
      <c r="A112" s="12" t="s">
        <v>108</v>
      </c>
      <c r="B112" s="21"/>
      <c r="C112" s="22"/>
      <c r="D112" s="22"/>
      <c r="E112" s="22"/>
      <c r="F112" s="22"/>
      <c r="G112" s="21"/>
      <c r="H112" s="21"/>
    </row>
    <row r="113" spans="1:8" s="8" customFormat="1" ht="16.5" thickBot="1">
      <c r="A113" s="12" t="s">
        <v>109</v>
      </c>
      <c r="B113" s="21"/>
      <c r="C113" s="112">
        <f>+C91/C85</f>
        <v>0.8716942636870874</v>
      </c>
      <c r="D113" s="112">
        <f>+D91/D85</f>
        <v>0.844149459193707</v>
      </c>
      <c r="E113" s="112">
        <f>+E91/E85</f>
        <v>0.8409305973364165</v>
      </c>
      <c r="F113" s="22"/>
      <c r="G113" s="21"/>
      <c r="H113" s="21"/>
    </row>
    <row r="114" spans="1:8" s="8" customFormat="1" ht="16.5" thickTop="1">
      <c r="A114" s="12"/>
      <c r="B114" s="21"/>
      <c r="C114" s="117"/>
      <c r="D114" s="117"/>
      <c r="E114" s="117"/>
      <c r="F114" s="22"/>
      <c r="G114" s="21"/>
      <c r="H114" s="21"/>
    </row>
    <row r="115" spans="1:8" s="8" customFormat="1" ht="15.75">
      <c r="A115" s="12" t="s">
        <v>110</v>
      </c>
      <c r="B115" s="21"/>
      <c r="C115" s="117"/>
      <c r="D115" s="117"/>
      <c r="E115" s="117"/>
      <c r="F115" s="22"/>
      <c r="G115" s="21"/>
      <c r="H115" s="21"/>
    </row>
    <row r="116" spans="1:8" s="8" customFormat="1" ht="16.5" thickBot="1">
      <c r="A116" s="12" t="s">
        <v>111</v>
      </c>
      <c r="B116" s="21"/>
      <c r="C116" s="112">
        <f>+C91/C102</f>
        <v>0.8603619083661934</v>
      </c>
      <c r="D116" s="112">
        <f>+D91/D102</f>
        <v>0.7580573951434879</v>
      </c>
      <c r="E116" s="112">
        <f>+E91/E102</f>
        <v>0.8251875736804863</v>
      </c>
      <c r="F116" s="22"/>
      <c r="G116" s="21"/>
      <c r="H116" s="21"/>
    </row>
    <row r="117" spans="1:6" ht="16.5" thickTop="1">
      <c r="A117" s="13"/>
      <c r="B117" s="24"/>
      <c r="C117" s="23"/>
      <c r="D117" s="24"/>
      <c r="E117" s="24"/>
      <c r="F117" s="24"/>
    </row>
    <row r="118" spans="1:6" ht="15.75">
      <c r="A118" s="13"/>
      <c r="B118" s="24"/>
      <c r="C118" s="23"/>
      <c r="D118" s="24"/>
      <c r="E118" s="24"/>
      <c r="F118" s="24"/>
    </row>
    <row r="119" spans="1:6" ht="15.75">
      <c r="A119" s="74" t="s">
        <v>26</v>
      </c>
      <c r="B119" s="24"/>
      <c r="C119" s="23"/>
      <c r="D119" s="24"/>
      <c r="E119" s="24"/>
      <c r="F119" s="24"/>
    </row>
    <row r="120" spans="1:6" ht="15.75">
      <c r="A120" s="13"/>
      <c r="B120" s="24"/>
      <c r="C120" s="23"/>
      <c r="D120" s="24"/>
      <c r="E120" s="24"/>
      <c r="F120" s="24"/>
    </row>
    <row r="121" spans="1:6" ht="15.75">
      <c r="A121" s="13" t="s">
        <v>29</v>
      </c>
      <c r="B121" s="25"/>
      <c r="C121" s="25"/>
      <c r="D121" s="25"/>
      <c r="E121" s="25"/>
      <c r="F121" s="39"/>
    </row>
    <row r="122" spans="1:6" ht="15">
      <c r="A122" s="6"/>
      <c r="B122" s="25"/>
      <c r="C122" s="25"/>
      <c r="D122" s="25"/>
      <c r="E122" s="25"/>
      <c r="F122" s="39"/>
    </row>
    <row r="123" spans="1:6" ht="15.75">
      <c r="A123" s="9" t="s">
        <v>38</v>
      </c>
      <c r="B123" s="25"/>
      <c r="C123" s="25"/>
      <c r="D123" s="25"/>
      <c r="E123" s="25"/>
      <c r="F123" s="39"/>
    </row>
    <row r="124" spans="1:6" ht="15.75">
      <c r="A124" s="7" t="s">
        <v>65</v>
      </c>
      <c r="B124" s="25"/>
      <c r="C124" s="25"/>
      <c r="D124" s="25"/>
      <c r="E124" s="25"/>
      <c r="F124" s="39"/>
    </row>
    <row r="125" spans="1:6" ht="15.75">
      <c r="A125" s="7" t="s">
        <v>52</v>
      </c>
      <c r="B125" s="25"/>
      <c r="C125" s="25"/>
      <c r="D125" s="25"/>
      <c r="E125" s="25"/>
      <c r="F125" s="39"/>
    </row>
    <row r="126" spans="1:6" ht="15.75">
      <c r="A126" s="7" t="s">
        <v>61</v>
      </c>
      <c r="B126" s="25"/>
      <c r="C126" s="25"/>
      <c r="D126" s="25"/>
      <c r="E126" s="25"/>
      <c r="F126" s="39"/>
    </row>
    <row r="127" spans="1:6" ht="15.75">
      <c r="A127" s="7" t="s">
        <v>145</v>
      </c>
      <c r="B127" s="25"/>
      <c r="C127" s="25"/>
      <c r="D127" s="25"/>
      <c r="E127" s="25"/>
      <c r="F127" s="39"/>
    </row>
    <row r="128" spans="1:6" ht="15.75">
      <c r="A128" s="7" t="s">
        <v>146</v>
      </c>
      <c r="B128" s="25"/>
      <c r="C128" s="25"/>
      <c r="D128" s="25"/>
      <c r="E128" s="25"/>
      <c r="F128" s="39"/>
    </row>
    <row r="129" spans="1:6" ht="15.75">
      <c r="A129" s="7"/>
      <c r="B129" s="25"/>
      <c r="C129" s="25"/>
      <c r="D129" s="25"/>
      <c r="E129" s="25"/>
      <c r="F129" s="39"/>
    </row>
    <row r="130" spans="1:6" ht="15.75">
      <c r="A130" s="7"/>
      <c r="B130" s="25"/>
      <c r="C130" s="25"/>
      <c r="D130" s="25"/>
      <c r="E130" s="25"/>
      <c r="F130" s="39"/>
    </row>
    <row r="131" spans="1:6" ht="15.75">
      <c r="A131" s="18" t="s">
        <v>39</v>
      </c>
      <c r="B131" s="26"/>
      <c r="C131" s="26"/>
      <c r="D131" s="26"/>
      <c r="E131" s="26"/>
      <c r="F131" s="40"/>
    </row>
    <row r="132" spans="1:6" ht="15.75">
      <c r="A132" s="19" t="s">
        <v>134</v>
      </c>
      <c r="B132" s="26"/>
      <c r="C132" s="26"/>
      <c r="D132" s="26"/>
      <c r="E132" s="26"/>
      <c r="F132" s="40"/>
    </row>
    <row r="133" spans="1:6" ht="15.75">
      <c r="A133" s="19" t="s">
        <v>135</v>
      </c>
      <c r="B133" s="26"/>
      <c r="C133" s="26"/>
      <c r="D133" s="26"/>
      <c r="E133" s="26"/>
      <c r="F133" s="40"/>
    </row>
    <row r="134" spans="1:6" ht="15.75">
      <c r="A134" s="19" t="s">
        <v>136</v>
      </c>
      <c r="B134" s="26"/>
      <c r="C134" s="26"/>
      <c r="D134" s="26"/>
      <c r="E134" s="26"/>
      <c r="F134" s="40"/>
    </row>
    <row r="135" spans="1:6" ht="15.75">
      <c r="A135" s="19"/>
      <c r="B135" s="26"/>
      <c r="C135" s="26"/>
      <c r="D135" s="26"/>
      <c r="E135" s="26"/>
      <c r="F135" s="40"/>
    </row>
    <row r="136" spans="1:6" ht="15.75">
      <c r="A136" s="7"/>
      <c r="B136" s="25"/>
      <c r="C136" s="25"/>
      <c r="D136" s="25"/>
      <c r="E136" s="25"/>
      <c r="F136" s="39"/>
    </row>
    <row r="137" spans="1:6" ht="15.75">
      <c r="A137" s="9" t="s">
        <v>59</v>
      </c>
      <c r="B137" s="25"/>
      <c r="C137" s="25"/>
      <c r="D137" s="25"/>
      <c r="E137" s="25"/>
      <c r="F137" s="39"/>
    </row>
    <row r="138" spans="1:6" ht="15.75">
      <c r="A138" s="7" t="s">
        <v>142</v>
      </c>
      <c r="B138" s="25"/>
      <c r="C138" s="25"/>
      <c r="D138" s="25"/>
      <c r="E138" s="25"/>
      <c r="F138" s="39"/>
    </row>
    <row r="139" spans="1:8" s="8" customFormat="1" ht="15.75">
      <c r="A139" s="7" t="s">
        <v>60</v>
      </c>
      <c r="B139" s="25"/>
      <c r="C139" s="25"/>
      <c r="D139" s="25"/>
      <c r="E139" s="25"/>
      <c r="F139" s="39"/>
      <c r="G139" s="21"/>
      <c r="H139" s="21"/>
    </row>
    <row r="140" spans="1:8" s="8" customFormat="1" ht="15.75">
      <c r="A140" s="16"/>
      <c r="B140" s="25"/>
      <c r="C140" s="25"/>
      <c r="D140" s="25"/>
      <c r="E140" s="25"/>
      <c r="F140" s="39"/>
      <c r="G140" s="21"/>
      <c r="H140" s="21"/>
    </row>
    <row r="141" spans="1:8" s="8" customFormat="1" ht="15.75">
      <c r="A141" s="16"/>
      <c r="B141" s="25"/>
      <c r="C141" s="25"/>
      <c r="D141" s="25"/>
      <c r="E141" s="25"/>
      <c r="F141" s="39"/>
      <c r="G141" s="21"/>
      <c r="H141" s="21"/>
    </row>
    <row r="142" spans="1:6" ht="15.75">
      <c r="A142" s="9" t="s">
        <v>30</v>
      </c>
      <c r="B142" s="49"/>
      <c r="C142" s="49"/>
      <c r="D142" s="49"/>
      <c r="E142" s="49"/>
      <c r="F142" s="54"/>
    </row>
    <row r="143" ht="15.75">
      <c r="A143" s="7" t="s">
        <v>31</v>
      </c>
    </row>
    <row r="144" ht="15.75">
      <c r="A144" s="7" t="s">
        <v>32</v>
      </c>
    </row>
    <row r="145" ht="15.75">
      <c r="A145" s="7"/>
    </row>
    <row r="146" ht="15.75">
      <c r="A146" s="7" t="s">
        <v>33</v>
      </c>
    </row>
    <row r="147" ht="15.75">
      <c r="A147" s="7" t="s">
        <v>34</v>
      </c>
    </row>
    <row r="148" ht="15.75">
      <c r="A148" s="7" t="s">
        <v>35</v>
      </c>
    </row>
    <row r="149" ht="15.75">
      <c r="A149" s="7"/>
    </row>
    <row r="150" ht="15.75">
      <c r="A150" s="7" t="s">
        <v>57</v>
      </c>
    </row>
    <row r="151" ht="15.75">
      <c r="A151" s="1" t="s">
        <v>58</v>
      </c>
    </row>
    <row r="152" ht="15.75">
      <c r="A152" s="1"/>
    </row>
    <row r="153" ht="15">
      <c r="A153" s="4"/>
    </row>
    <row r="154" ht="15.75">
      <c r="A154" s="9" t="s">
        <v>3</v>
      </c>
    </row>
    <row r="155" ht="15.75">
      <c r="A155" s="1" t="s">
        <v>36</v>
      </c>
    </row>
    <row r="156" ht="15.75">
      <c r="A156" s="1" t="s">
        <v>37</v>
      </c>
    </row>
    <row r="157" ht="15.75">
      <c r="A157" s="1" t="s">
        <v>22</v>
      </c>
    </row>
    <row r="158" spans="1:8" s="8" customFormat="1" ht="15.75">
      <c r="A158" s="10"/>
      <c r="B158" s="28"/>
      <c r="C158" s="28"/>
      <c r="D158" s="43">
        <v>2014</v>
      </c>
      <c r="E158" s="43">
        <v>2013</v>
      </c>
      <c r="F158" s="59"/>
      <c r="G158" s="21"/>
      <c r="H158" s="21"/>
    </row>
    <row r="159" spans="1:8" s="8" customFormat="1" ht="15.75">
      <c r="A159" s="10"/>
      <c r="B159" s="28"/>
      <c r="C159" s="28"/>
      <c r="D159" s="30" t="s">
        <v>1</v>
      </c>
      <c r="E159" s="30" t="s">
        <v>1</v>
      </c>
      <c r="F159" s="30"/>
      <c r="G159" s="21"/>
      <c r="H159" s="21"/>
    </row>
    <row r="160" spans="1:8" s="8" customFormat="1" ht="15.75">
      <c r="A160" s="11" t="s">
        <v>56</v>
      </c>
      <c r="B160" s="28"/>
      <c r="C160" s="28"/>
      <c r="D160" s="31"/>
      <c r="E160" s="31"/>
      <c r="F160" s="57"/>
      <c r="G160" s="21"/>
      <c r="H160" s="21"/>
    </row>
    <row r="161" spans="1:8" s="8" customFormat="1" ht="15.75">
      <c r="A161" s="10" t="s">
        <v>43</v>
      </c>
      <c r="B161" s="28"/>
      <c r="C161" s="28"/>
      <c r="D161" s="32">
        <f>E167</f>
        <v>140.92</v>
      </c>
      <c r="E161" s="32">
        <v>365.15</v>
      </c>
      <c r="F161" s="22"/>
      <c r="G161" s="21"/>
      <c r="H161" s="21"/>
    </row>
    <row r="162" spans="1:8" s="8" customFormat="1" ht="15.75">
      <c r="A162" s="10" t="s">
        <v>66</v>
      </c>
      <c r="B162" s="28"/>
      <c r="C162" s="28"/>
      <c r="D162" s="33">
        <v>593.06</v>
      </c>
      <c r="E162" s="33">
        <v>0</v>
      </c>
      <c r="F162" s="22"/>
      <c r="G162" s="21"/>
      <c r="H162" s="21"/>
    </row>
    <row r="163" spans="1:8" s="8" customFormat="1" ht="15.75">
      <c r="A163" s="10"/>
      <c r="B163" s="28"/>
      <c r="C163" s="28"/>
      <c r="D163" s="22">
        <f>SUM(D160:D162)</f>
        <v>733.9799999999999</v>
      </c>
      <c r="E163" s="22">
        <f>SUM(E160:E162)</f>
        <v>365.15</v>
      </c>
      <c r="F163" s="22"/>
      <c r="G163" s="21"/>
      <c r="H163" s="21"/>
    </row>
    <row r="164" spans="1:8" s="8" customFormat="1" ht="15.75">
      <c r="A164" s="10"/>
      <c r="B164" s="28"/>
      <c r="C164" s="28"/>
      <c r="D164" s="96"/>
      <c r="E164" s="96"/>
      <c r="F164" s="22"/>
      <c r="G164" s="21"/>
      <c r="H164" s="21"/>
    </row>
    <row r="165" spans="1:8" s="8" customFormat="1" ht="15.75">
      <c r="A165" s="10" t="s">
        <v>9</v>
      </c>
      <c r="B165" s="28"/>
      <c r="C165" s="28"/>
      <c r="D165" s="33">
        <v>289.05</v>
      </c>
      <c r="E165" s="33">
        <v>224.23</v>
      </c>
      <c r="F165" s="22"/>
      <c r="G165" s="21"/>
      <c r="H165" s="21"/>
    </row>
    <row r="166" spans="1:8" s="8" customFormat="1" ht="15.75">
      <c r="A166" s="10"/>
      <c r="B166" s="28"/>
      <c r="C166" s="28"/>
      <c r="D166" s="22" t="s">
        <v>68</v>
      </c>
      <c r="E166" s="22"/>
      <c r="F166" s="22"/>
      <c r="G166" s="21"/>
      <c r="H166" s="21"/>
    </row>
    <row r="167" spans="1:6" ht="16.5" thickBot="1">
      <c r="A167" s="10" t="s">
        <v>44</v>
      </c>
      <c r="B167" s="28"/>
      <c r="C167" s="28"/>
      <c r="D167" s="34">
        <f>D163-D165</f>
        <v>444.9299999999999</v>
      </c>
      <c r="E167" s="34">
        <f>E163-E165</f>
        <v>140.92</v>
      </c>
      <c r="F167" s="22"/>
    </row>
    <row r="168" spans="1:6" ht="16.5" thickTop="1">
      <c r="A168" s="10"/>
      <c r="B168" s="28"/>
      <c r="C168" s="28"/>
      <c r="D168" s="22"/>
      <c r="E168" s="22"/>
      <c r="F168" s="22"/>
    </row>
    <row r="169" spans="1:6" ht="15.75">
      <c r="A169" s="10"/>
      <c r="B169" s="28"/>
      <c r="C169" s="28"/>
      <c r="D169" s="22"/>
      <c r="E169" s="22"/>
      <c r="F169" s="22"/>
    </row>
    <row r="170" spans="1:5" ht="15.75">
      <c r="A170" s="9" t="s">
        <v>23</v>
      </c>
      <c r="D170" s="48"/>
      <c r="E170" s="48"/>
    </row>
    <row r="171" spans="1:5" ht="15.75">
      <c r="A171" s="14" t="s">
        <v>107</v>
      </c>
      <c r="D171" s="48"/>
      <c r="E171" s="48"/>
    </row>
    <row r="172" ht="15.75">
      <c r="A172" s="1" t="s">
        <v>24</v>
      </c>
    </row>
    <row r="173" ht="15.75">
      <c r="A173" s="1" t="s">
        <v>25</v>
      </c>
    </row>
    <row r="174" ht="15.75">
      <c r="A174" s="1" t="s">
        <v>40</v>
      </c>
    </row>
    <row r="175" ht="15.75">
      <c r="A175" s="1"/>
    </row>
    <row r="176" spans="1:8" s="8" customFormat="1" ht="15.75">
      <c r="A176" s="10" t="s">
        <v>123</v>
      </c>
      <c r="B176" s="28"/>
      <c r="C176" s="28"/>
      <c r="D176" s="32">
        <v>1312.86</v>
      </c>
      <c r="E176" s="32">
        <f>1672.53</f>
        <v>1672.53</v>
      </c>
      <c r="F176" s="60"/>
      <c r="G176" s="21"/>
      <c r="H176" s="21"/>
    </row>
    <row r="177" spans="1:8" s="8" customFormat="1" ht="15.75">
      <c r="A177" s="15" t="s">
        <v>64</v>
      </c>
      <c r="B177" s="49"/>
      <c r="C177" s="49"/>
      <c r="D177" s="33">
        <v>0</v>
      </c>
      <c r="E177" s="33">
        <v>110</v>
      </c>
      <c r="F177" s="60"/>
      <c r="G177" s="21"/>
      <c r="H177" s="21"/>
    </row>
    <row r="178" spans="1:8" s="8" customFormat="1" ht="15.75">
      <c r="A178" s="10"/>
      <c r="B178" s="28"/>
      <c r="C178" s="28"/>
      <c r="D178" s="22"/>
      <c r="E178" s="22"/>
      <c r="F178" s="22"/>
      <c r="G178" s="21"/>
      <c r="H178" s="21"/>
    </row>
    <row r="179" spans="1:6" ht="16.5" thickBot="1">
      <c r="A179" s="10"/>
      <c r="B179" s="28"/>
      <c r="C179" s="28"/>
      <c r="D179" s="34">
        <f>SUM(D176:D178)</f>
        <v>1312.86</v>
      </c>
      <c r="E179" s="34">
        <f>SUM(E176:E178)</f>
        <v>1782.53</v>
      </c>
      <c r="F179" s="22"/>
    </row>
    <row r="180" spans="1:6" ht="16.5" thickTop="1">
      <c r="A180" s="1"/>
      <c r="D180" s="48"/>
      <c r="E180" s="48"/>
      <c r="F180" s="53"/>
    </row>
    <row r="181" spans="1:6" ht="15.75">
      <c r="A181" s="1"/>
      <c r="D181" s="48"/>
      <c r="E181" s="48"/>
      <c r="F181" s="53"/>
    </row>
    <row r="182" ht="15.75">
      <c r="A182" s="9" t="s">
        <v>6</v>
      </c>
    </row>
    <row r="183" ht="15.75">
      <c r="A183" s="1" t="s">
        <v>55</v>
      </c>
    </row>
    <row r="184" spans="1:6" ht="15">
      <c r="A184" s="6"/>
      <c r="B184" s="25"/>
      <c r="C184" s="25"/>
      <c r="D184" s="25"/>
      <c r="E184" s="25"/>
      <c r="F184" s="39"/>
    </row>
    <row r="185" spans="1:6" ht="15">
      <c r="A185" s="6"/>
      <c r="B185" s="25"/>
      <c r="C185" s="25"/>
      <c r="D185" s="25"/>
      <c r="E185" s="25"/>
      <c r="F185" s="39"/>
    </row>
    <row r="186" spans="1:8" s="8" customFormat="1" ht="15.75">
      <c r="A186" s="18" t="s">
        <v>70</v>
      </c>
      <c r="B186" s="25"/>
      <c r="C186" s="25"/>
      <c r="D186" s="25"/>
      <c r="E186" s="25"/>
      <c r="F186" s="40"/>
      <c r="G186" s="96"/>
      <c r="H186" s="96"/>
    </row>
    <row r="187" spans="1:6" ht="15.75">
      <c r="A187" s="11"/>
      <c r="B187" s="37" t="s">
        <v>45</v>
      </c>
      <c r="C187" s="37" t="s">
        <v>47</v>
      </c>
      <c r="D187" s="37" t="s">
        <v>149</v>
      </c>
      <c r="E187" s="37" t="s">
        <v>45</v>
      </c>
      <c r="F187" s="62"/>
    </row>
    <row r="188" spans="1:6" ht="15">
      <c r="A188" s="6"/>
      <c r="B188" s="37" t="s">
        <v>46</v>
      </c>
      <c r="C188" s="37" t="s">
        <v>48</v>
      </c>
      <c r="D188" s="37" t="s">
        <v>147</v>
      </c>
      <c r="E188" s="37" t="s">
        <v>49</v>
      </c>
      <c r="F188" s="62"/>
    </row>
    <row r="189" spans="1:6" ht="15">
      <c r="A189" s="6"/>
      <c r="B189" s="37"/>
      <c r="C189" s="37"/>
      <c r="D189" s="37" t="s">
        <v>148</v>
      </c>
      <c r="E189" s="37" t="s">
        <v>50</v>
      </c>
      <c r="F189" s="62"/>
    </row>
    <row r="190" spans="1:6" ht="15">
      <c r="A190" s="6"/>
      <c r="B190" s="36" t="s">
        <v>1</v>
      </c>
      <c r="C190" s="36" t="s">
        <v>1</v>
      </c>
      <c r="D190" s="36" t="s">
        <v>1</v>
      </c>
      <c r="E190" s="36" t="s">
        <v>1</v>
      </c>
      <c r="F190" s="61"/>
    </row>
    <row r="191" spans="1:8" ht="15.75">
      <c r="A191" s="95" t="s">
        <v>103</v>
      </c>
      <c r="B191" s="61"/>
      <c r="C191" s="61"/>
      <c r="D191" s="61"/>
      <c r="E191" s="61"/>
      <c r="F191" s="30"/>
      <c r="G191" s="97"/>
      <c r="H191" s="97"/>
    </row>
    <row r="192" spans="1:8" s="8" customFormat="1" ht="15.75">
      <c r="A192" s="10" t="s">
        <v>104</v>
      </c>
      <c r="B192" s="25"/>
      <c r="C192" s="25"/>
      <c r="D192" s="25"/>
      <c r="E192" s="25"/>
      <c r="F192" s="39"/>
      <c r="G192" s="21"/>
      <c r="H192" s="21"/>
    </row>
    <row r="193" spans="1:8" s="8" customFormat="1" ht="15.75">
      <c r="A193" s="10" t="s">
        <v>51</v>
      </c>
      <c r="B193" s="32">
        <v>7986.14</v>
      </c>
      <c r="C193" s="32">
        <v>0</v>
      </c>
      <c r="D193" s="32">
        <v>0</v>
      </c>
      <c r="E193" s="32">
        <v>7986.14</v>
      </c>
      <c r="F193" s="22"/>
      <c r="G193" s="21"/>
      <c r="H193" s="21"/>
    </row>
    <row r="194" spans="1:6" ht="15.75">
      <c r="A194" s="10" t="s">
        <v>10</v>
      </c>
      <c r="B194" s="22">
        <v>2000</v>
      </c>
      <c r="C194" s="22">
        <v>4269.36</v>
      </c>
      <c r="D194" s="22">
        <v>2269.36</v>
      </c>
      <c r="E194" s="22">
        <v>0</v>
      </c>
      <c r="F194" s="22"/>
    </row>
    <row r="195" spans="1:6" ht="16.5" thickBot="1">
      <c r="A195" s="6"/>
      <c r="B195" s="38">
        <f>SUM(B193:B194)</f>
        <v>9986.14</v>
      </c>
      <c r="C195" s="38">
        <f>SUM(C193:C194)</f>
        <v>4269.36</v>
      </c>
      <c r="D195" s="38">
        <f>SUM(D193:D194)</f>
        <v>2269.36</v>
      </c>
      <c r="E195" s="38">
        <f>SUM(E193:E194)</f>
        <v>7986.14</v>
      </c>
      <c r="F195" s="22"/>
    </row>
    <row r="196" spans="1:8" s="8" customFormat="1" ht="16.5" thickTop="1">
      <c r="A196" s="9"/>
      <c r="B196" s="26"/>
      <c r="C196" s="26"/>
      <c r="D196" s="26"/>
      <c r="E196" s="26"/>
      <c r="F196" s="40"/>
      <c r="G196" s="21"/>
      <c r="H196" s="21"/>
    </row>
    <row r="197" spans="1:8" s="8" customFormat="1" ht="15.75">
      <c r="A197" s="9"/>
      <c r="B197" s="26"/>
      <c r="C197" s="26"/>
      <c r="D197" s="26"/>
      <c r="E197" s="26"/>
      <c r="F197" s="40"/>
      <c r="G197" s="21"/>
      <c r="H197" s="21"/>
    </row>
    <row r="198" spans="2:8" s="8" customFormat="1" ht="15.75">
      <c r="B198" s="32"/>
      <c r="C198" s="32"/>
      <c r="D198" s="43">
        <v>2014</v>
      </c>
      <c r="E198" s="43">
        <v>2013</v>
      </c>
      <c r="F198" s="22"/>
      <c r="G198" s="21"/>
      <c r="H198" s="21"/>
    </row>
    <row r="199" spans="1:8" s="8" customFormat="1" ht="15.75">
      <c r="A199" s="9"/>
      <c r="B199" s="32"/>
      <c r="C199" s="32"/>
      <c r="D199" s="35" t="s">
        <v>1</v>
      </c>
      <c r="E199" s="35" t="s">
        <v>1</v>
      </c>
      <c r="F199" s="30"/>
      <c r="G199" s="21"/>
      <c r="H199" s="21"/>
    </row>
    <row r="200" spans="1:8" s="8" customFormat="1" ht="15.75">
      <c r="A200" s="95" t="s">
        <v>102</v>
      </c>
      <c r="B200" s="32"/>
      <c r="C200" s="32"/>
      <c r="D200" s="30"/>
      <c r="E200" s="30"/>
      <c r="F200" s="30"/>
      <c r="G200" s="96"/>
      <c r="H200" s="96"/>
    </row>
    <row r="201" spans="1:8" s="8" customFormat="1" ht="15.75">
      <c r="A201" s="10" t="s">
        <v>41</v>
      </c>
      <c r="B201" s="32"/>
      <c r="C201" s="32"/>
      <c r="D201" s="32">
        <f>E204</f>
        <v>76234.79000000001</v>
      </c>
      <c r="E201" s="32">
        <v>76650</v>
      </c>
      <c r="F201" s="22"/>
      <c r="G201" s="21"/>
      <c r="H201" s="21"/>
    </row>
    <row r="202" spans="1:8" s="8" customFormat="1" ht="15.75">
      <c r="A202" s="10" t="s">
        <v>53</v>
      </c>
      <c r="B202" s="32"/>
      <c r="C202" s="32"/>
      <c r="D202" s="33">
        <f>+C105</f>
        <v>-212.98000000000138</v>
      </c>
      <c r="E202" s="33">
        <v>-415.2099999999991</v>
      </c>
      <c r="F202" s="22"/>
      <c r="G202" s="21"/>
      <c r="H202" s="21"/>
    </row>
    <row r="203" spans="1:8" s="8" customFormat="1" ht="15.75">
      <c r="A203" s="10"/>
      <c r="B203" s="32"/>
      <c r="C203" s="32"/>
      <c r="D203" s="22"/>
      <c r="E203" s="22"/>
      <c r="F203" s="22"/>
      <c r="G203" s="21"/>
      <c r="H203" s="21"/>
    </row>
    <row r="204" spans="1:6" ht="16.5" thickBot="1">
      <c r="A204" s="10" t="s">
        <v>42</v>
      </c>
      <c r="B204" s="32"/>
      <c r="C204" s="32"/>
      <c r="D204" s="34">
        <f>SUM(D201:D202)</f>
        <v>76021.81000000001</v>
      </c>
      <c r="E204" s="34">
        <f>SUM(E201:E202)</f>
        <v>76234.79000000001</v>
      </c>
      <c r="F204" s="22"/>
    </row>
    <row r="205" spans="1:6" ht="15.75" thickTop="1">
      <c r="A205" s="6"/>
      <c r="B205" s="25"/>
      <c r="C205" s="25"/>
      <c r="D205" s="25"/>
      <c r="E205" s="25"/>
      <c r="F205" s="39"/>
    </row>
    <row r="206" spans="1:7" ht="15.75">
      <c r="A206" s="18" t="s">
        <v>73</v>
      </c>
      <c r="B206" s="25"/>
      <c r="C206" s="25"/>
      <c r="D206" s="25"/>
      <c r="E206" s="25"/>
      <c r="F206" s="40"/>
      <c r="G206" s="97"/>
    </row>
    <row r="207" spans="1:6" ht="15.75">
      <c r="A207" s="11" t="s">
        <v>74</v>
      </c>
      <c r="B207" s="25"/>
      <c r="C207" s="25"/>
      <c r="D207" s="25"/>
      <c r="E207" s="25"/>
      <c r="F207" s="39"/>
    </row>
    <row r="208" spans="1:6" ht="15.75">
      <c r="A208" s="10" t="s">
        <v>105</v>
      </c>
      <c r="B208" s="25"/>
      <c r="C208" s="25"/>
      <c r="D208" s="25"/>
      <c r="E208" s="25"/>
      <c r="F208" s="39"/>
    </row>
    <row r="209" spans="1:6" ht="15.75">
      <c r="A209" s="11"/>
      <c r="B209" s="37" t="s">
        <v>45</v>
      </c>
      <c r="C209" s="37" t="s">
        <v>47</v>
      </c>
      <c r="D209" s="37" t="s">
        <v>149</v>
      </c>
      <c r="E209" s="37" t="s">
        <v>45</v>
      </c>
      <c r="F209" s="62"/>
    </row>
    <row r="210" spans="1:6" ht="15">
      <c r="A210" s="6"/>
      <c r="B210" s="113" t="s">
        <v>46</v>
      </c>
      <c r="C210" s="113" t="s">
        <v>48</v>
      </c>
      <c r="D210" s="37" t="s">
        <v>147</v>
      </c>
      <c r="E210" s="113" t="s">
        <v>49</v>
      </c>
      <c r="F210" s="114"/>
    </row>
    <row r="211" spans="1:6" ht="15">
      <c r="A211" s="6"/>
      <c r="B211" s="113"/>
      <c r="C211" s="113"/>
      <c r="D211" s="37" t="s">
        <v>148</v>
      </c>
      <c r="E211" s="113" t="s">
        <v>50</v>
      </c>
      <c r="F211" s="114"/>
    </row>
    <row r="212" spans="1:6" ht="15">
      <c r="A212" s="6"/>
      <c r="B212" s="35" t="s">
        <v>1</v>
      </c>
      <c r="C212" s="35" t="s">
        <v>1</v>
      </c>
      <c r="D212" s="35" t="s">
        <v>1</v>
      </c>
      <c r="E212" s="35" t="s">
        <v>1</v>
      </c>
      <c r="F212" s="30"/>
    </row>
    <row r="213" spans="1:8" s="8" customFormat="1" ht="15.75">
      <c r="A213" s="10" t="s">
        <v>116</v>
      </c>
      <c r="B213" s="32">
        <v>4007.73</v>
      </c>
      <c r="C213" s="32">
        <v>1464.07</v>
      </c>
      <c r="D213" s="32">
        <v>12000</v>
      </c>
      <c r="E213" s="32">
        <f>B213-C213+D213</f>
        <v>14543.66</v>
      </c>
      <c r="F213" s="40"/>
      <c r="G213" s="21"/>
      <c r="H213" s="21"/>
    </row>
    <row r="214" spans="1:8" s="8" customFormat="1" ht="15.75">
      <c r="A214" s="10" t="s">
        <v>117</v>
      </c>
      <c r="B214" s="32">
        <v>6774.41</v>
      </c>
      <c r="C214" s="32">
        <v>3905.47</v>
      </c>
      <c r="D214" s="32">
        <v>3000</v>
      </c>
      <c r="E214" s="32">
        <f>B214-C214+D214</f>
        <v>5868.9400000000005</v>
      </c>
      <c r="F214" s="22"/>
      <c r="G214" s="21"/>
      <c r="H214" s="21"/>
    </row>
    <row r="215" spans="1:8" s="8" customFormat="1" ht="15.75">
      <c r="A215" s="10" t="s">
        <v>122</v>
      </c>
      <c r="B215" s="32">
        <v>3500</v>
      </c>
      <c r="C215" s="32">
        <v>0</v>
      </c>
      <c r="D215" s="32">
        <v>-3500</v>
      </c>
      <c r="E215" s="32">
        <f>B215-C215+D215</f>
        <v>0</v>
      </c>
      <c r="F215" s="22"/>
      <c r="G215" s="21"/>
      <c r="H215" s="21"/>
    </row>
    <row r="216" spans="1:6" ht="15.75">
      <c r="A216" s="10" t="s">
        <v>67</v>
      </c>
      <c r="B216" s="22">
        <v>77.5</v>
      </c>
      <c r="C216" s="22">
        <v>0</v>
      </c>
      <c r="D216" s="22">
        <v>0</v>
      </c>
      <c r="E216" s="32">
        <f>B216-C216+D216</f>
        <v>77.5</v>
      </c>
      <c r="F216" s="22"/>
    </row>
    <row r="217" spans="1:6" ht="16.5" thickBot="1">
      <c r="A217" s="6"/>
      <c r="B217" s="38">
        <f>SUM(B213:B216)</f>
        <v>14359.64</v>
      </c>
      <c r="C217" s="38">
        <f>SUM(C213:C216)</f>
        <v>5369.54</v>
      </c>
      <c r="D217" s="38">
        <f>SUM(D213:D216)</f>
        <v>11500</v>
      </c>
      <c r="E217" s="38">
        <f>SUM(E213:E216)</f>
        <v>20490.1</v>
      </c>
      <c r="F217" s="22"/>
    </row>
    <row r="218" spans="1:6" ht="16.5" thickTop="1">
      <c r="A218" s="6"/>
      <c r="B218" s="22"/>
      <c r="C218" s="22"/>
      <c r="D218" s="22"/>
      <c r="E218" s="22"/>
      <c r="F218" s="22"/>
    </row>
    <row r="219" spans="1:6" ht="15.75">
      <c r="A219" s="6"/>
      <c r="B219" s="22"/>
      <c r="C219" s="22"/>
      <c r="D219" s="22"/>
      <c r="E219" s="22"/>
      <c r="F219" s="22"/>
    </row>
    <row r="220" spans="1:6" ht="15.75">
      <c r="A220" s="9" t="s">
        <v>76</v>
      </c>
      <c r="B220" s="22"/>
      <c r="C220" s="22"/>
      <c r="D220" s="22"/>
      <c r="E220" s="22"/>
      <c r="F220" s="22"/>
    </row>
    <row r="221" spans="1:6" ht="15.75">
      <c r="A221" s="11"/>
      <c r="B221" s="26"/>
      <c r="C221" s="26"/>
      <c r="D221" s="43">
        <v>2014</v>
      </c>
      <c r="E221" s="43">
        <v>2013</v>
      </c>
      <c r="F221" s="59"/>
    </row>
    <row r="222" spans="1:8" s="8" customFormat="1" ht="15.75">
      <c r="A222" s="11"/>
      <c r="B222" s="26"/>
      <c r="C222" s="26"/>
      <c r="D222" s="35" t="s">
        <v>1</v>
      </c>
      <c r="E222" s="35" t="s">
        <v>1</v>
      </c>
      <c r="F222" s="30"/>
      <c r="G222" s="21"/>
      <c r="H222" s="21"/>
    </row>
    <row r="223" spans="1:8" s="8" customFormat="1" ht="15.75">
      <c r="A223" s="11" t="s">
        <v>106</v>
      </c>
      <c r="B223" s="26"/>
      <c r="C223" s="26"/>
      <c r="D223" s="30"/>
      <c r="E223" s="30"/>
      <c r="F223" s="30"/>
      <c r="G223" s="21"/>
      <c r="H223" s="21"/>
    </row>
    <row r="224" spans="1:8" s="8" customFormat="1" ht="15.75">
      <c r="A224" s="10" t="s">
        <v>140</v>
      </c>
      <c r="B224" s="32"/>
      <c r="C224" s="32"/>
      <c r="D224" s="50">
        <v>0</v>
      </c>
      <c r="E224" s="50">
        <v>20.71</v>
      </c>
      <c r="F224" s="22"/>
      <c r="G224" s="21"/>
      <c r="H224" s="21"/>
    </row>
    <row r="225" spans="1:8" s="8" customFormat="1" ht="15.75">
      <c r="A225" s="10" t="s">
        <v>141</v>
      </c>
      <c r="B225" s="32"/>
      <c r="C225" s="32"/>
      <c r="D225" s="50">
        <v>79.9</v>
      </c>
      <c r="E225" s="50">
        <v>0</v>
      </c>
      <c r="F225" s="22"/>
      <c r="G225" s="21"/>
      <c r="H225" s="21"/>
    </row>
    <row r="226" spans="1:8" s="8" customFormat="1" ht="15.75">
      <c r="A226" s="12" t="s">
        <v>121</v>
      </c>
      <c r="B226" s="32"/>
      <c r="C226" s="32"/>
      <c r="D226" s="50">
        <v>0</v>
      </c>
      <c r="E226" s="50">
        <f>526.55+0.3</f>
        <v>526.8499999999999</v>
      </c>
      <c r="F226" s="22"/>
      <c r="G226" s="21"/>
      <c r="H226" s="21"/>
    </row>
    <row r="227" spans="1:8" s="8" customFormat="1" ht="16.5" thickBot="1">
      <c r="A227" s="10"/>
      <c r="B227" s="32"/>
      <c r="C227" s="32"/>
      <c r="D227" s="38">
        <f>SUM(D224:D226)</f>
        <v>79.9</v>
      </c>
      <c r="E227" s="38">
        <f>SUM(E224:E226)</f>
        <v>547.56</v>
      </c>
      <c r="F227" s="22"/>
      <c r="G227" s="21"/>
      <c r="H227" s="21"/>
    </row>
    <row r="228" spans="1:8" s="8" customFormat="1" ht="16.5" thickTop="1">
      <c r="A228" s="10"/>
      <c r="B228" s="32"/>
      <c r="C228" s="32"/>
      <c r="D228" s="22"/>
      <c r="E228" s="22"/>
      <c r="F228" s="22"/>
      <c r="G228" s="21"/>
      <c r="H228" s="21"/>
    </row>
    <row r="229" spans="1:8" s="8" customFormat="1" ht="15.75">
      <c r="A229" s="10"/>
      <c r="B229" s="32"/>
      <c r="C229" s="32"/>
      <c r="D229" s="22"/>
      <c r="E229" s="22"/>
      <c r="F229" s="22"/>
      <c r="G229" s="21"/>
      <c r="H229" s="21"/>
    </row>
    <row r="230" spans="1:8" s="8" customFormat="1" ht="15.75">
      <c r="A230" s="18" t="s">
        <v>78</v>
      </c>
      <c r="B230" s="28"/>
      <c r="C230" s="28"/>
      <c r="D230" s="23"/>
      <c r="E230" s="23"/>
      <c r="F230" s="23"/>
      <c r="G230" s="21"/>
      <c r="H230" s="21"/>
    </row>
    <row r="231" spans="3:6" ht="15.75">
      <c r="C231" s="29" t="s">
        <v>112</v>
      </c>
      <c r="D231" s="29" t="s">
        <v>113</v>
      </c>
      <c r="E231" s="29" t="s">
        <v>112</v>
      </c>
      <c r="F231" s="29"/>
    </row>
    <row r="232" spans="3:6" ht="15.75">
      <c r="C232" s="43">
        <v>2014</v>
      </c>
      <c r="D232" s="43">
        <v>2014</v>
      </c>
      <c r="E232" s="43">
        <v>2013</v>
      </c>
      <c r="F232" s="59"/>
    </row>
    <row r="233" spans="1:8" s="8" customFormat="1" ht="15.75">
      <c r="A233" s="9"/>
      <c r="B233" s="21"/>
      <c r="C233" s="35" t="s">
        <v>1</v>
      </c>
      <c r="D233" s="35" t="s">
        <v>1</v>
      </c>
      <c r="E233" s="35" t="s">
        <v>1</v>
      </c>
      <c r="F233" s="30"/>
      <c r="G233" s="21"/>
      <c r="H233" s="21"/>
    </row>
    <row r="234" spans="1:8" s="8" customFormat="1" ht="15.75">
      <c r="A234" s="84" t="s">
        <v>96</v>
      </c>
      <c r="B234" s="96"/>
      <c r="C234" s="32"/>
      <c r="D234" s="32"/>
      <c r="E234" s="32"/>
      <c r="F234" s="23"/>
      <c r="G234" s="21"/>
      <c r="H234" s="21"/>
    </row>
    <row r="235" spans="1:11" s="8" customFormat="1" ht="15.75">
      <c r="A235" s="17" t="s">
        <v>85</v>
      </c>
      <c r="B235" s="96"/>
      <c r="C235" s="32">
        <v>14822.5</v>
      </c>
      <c r="D235" s="32">
        <v>15000</v>
      </c>
      <c r="E235" s="116">
        <v>17500</v>
      </c>
      <c r="F235" s="22"/>
      <c r="G235" s="96"/>
      <c r="H235" s="96"/>
      <c r="I235" s="83"/>
      <c r="J235" s="83"/>
      <c r="K235" s="83"/>
    </row>
    <row r="236" spans="1:11" s="8" customFormat="1" ht="15.75">
      <c r="A236" s="17" t="s">
        <v>86</v>
      </c>
      <c r="B236" s="96"/>
      <c r="C236" s="33">
        <v>30</v>
      </c>
      <c r="D236" s="33">
        <v>750</v>
      </c>
      <c r="E236" s="33">
        <v>2536.71</v>
      </c>
      <c r="F236" s="22"/>
      <c r="G236" s="96"/>
      <c r="H236" s="96"/>
      <c r="I236" s="83"/>
      <c r="J236" s="83"/>
      <c r="K236" s="83"/>
    </row>
    <row r="237" spans="1:11" s="8" customFormat="1" ht="15.75">
      <c r="A237" s="17"/>
      <c r="B237" s="96"/>
      <c r="C237" s="32"/>
      <c r="D237" s="32"/>
      <c r="E237" s="32"/>
      <c r="F237" s="22"/>
      <c r="G237" s="96"/>
      <c r="H237" s="96"/>
      <c r="I237" s="83"/>
      <c r="J237" s="83"/>
      <c r="K237" s="83"/>
    </row>
    <row r="238" spans="1:11" s="8" customFormat="1" ht="16.5" thickBot="1">
      <c r="A238" s="17"/>
      <c r="B238" s="96"/>
      <c r="C238" s="34">
        <f>SUM(C235:C237)</f>
        <v>14852.5</v>
      </c>
      <c r="D238" s="34">
        <f>SUM(D235:D237)</f>
        <v>15750</v>
      </c>
      <c r="E238" s="34">
        <f>SUM(E235:E237)</f>
        <v>20036.71</v>
      </c>
      <c r="F238" s="22"/>
      <c r="G238" s="96"/>
      <c r="H238" s="96"/>
      <c r="I238" s="83"/>
      <c r="J238" s="83"/>
      <c r="K238" s="83"/>
    </row>
    <row r="239" spans="1:11" s="8" customFormat="1" ht="16.5" thickTop="1">
      <c r="A239" s="17"/>
      <c r="B239" s="96"/>
      <c r="C239" s="32"/>
      <c r="D239" s="32"/>
      <c r="E239" s="32"/>
      <c r="F239" s="22"/>
      <c r="G239" s="96"/>
      <c r="H239" s="96"/>
      <c r="I239" s="83"/>
      <c r="J239" s="83"/>
      <c r="K239" s="83"/>
    </row>
    <row r="240" spans="1:11" s="8" customFormat="1" ht="15.75">
      <c r="A240" s="17"/>
      <c r="B240" s="96"/>
      <c r="C240" s="32"/>
      <c r="D240" s="32"/>
      <c r="E240" s="32"/>
      <c r="F240" s="22"/>
      <c r="G240" s="96"/>
      <c r="H240" s="96"/>
      <c r="I240" s="83"/>
      <c r="J240" s="83"/>
      <c r="K240" s="83"/>
    </row>
    <row r="241" spans="1:11" s="8" customFormat="1" ht="15.75">
      <c r="A241" s="85" t="s">
        <v>97</v>
      </c>
      <c r="B241" s="96"/>
      <c r="C241" s="32"/>
      <c r="D241" s="32"/>
      <c r="E241" s="32"/>
      <c r="F241" s="22"/>
      <c r="G241" s="96"/>
      <c r="H241" s="96"/>
      <c r="I241" s="83"/>
      <c r="J241" s="83"/>
      <c r="K241" s="83"/>
    </row>
    <row r="242" spans="1:11" s="8" customFormat="1" ht="16.5" thickBot="1">
      <c r="A242" s="17" t="s">
        <v>87</v>
      </c>
      <c r="B242" s="96"/>
      <c r="C242" s="34">
        <v>1317.12</v>
      </c>
      <c r="D242" s="34">
        <v>1200</v>
      </c>
      <c r="E242" s="34">
        <v>1690.41</v>
      </c>
      <c r="F242" s="22"/>
      <c r="G242" s="96"/>
      <c r="H242" s="96"/>
      <c r="I242" s="83"/>
      <c r="J242" s="83"/>
      <c r="K242" s="83"/>
    </row>
    <row r="243" spans="1:8" s="8" customFormat="1" ht="16.5" thickTop="1">
      <c r="A243" s="10"/>
      <c r="B243" s="21"/>
      <c r="C243" s="22"/>
      <c r="D243" s="22"/>
      <c r="E243" s="22"/>
      <c r="F243" s="23"/>
      <c r="G243" s="21"/>
      <c r="H243" s="21"/>
    </row>
    <row r="244" spans="1:8" s="8" customFormat="1" ht="15.75">
      <c r="A244" s="10"/>
      <c r="B244" s="21"/>
      <c r="C244" s="22"/>
      <c r="D244" s="22"/>
      <c r="E244" s="22"/>
      <c r="F244" s="23"/>
      <c r="G244" s="21"/>
      <c r="H244" s="21"/>
    </row>
    <row r="245" spans="1:8" s="8" customFormat="1" ht="15.75">
      <c r="A245" s="64" t="s">
        <v>81</v>
      </c>
      <c r="B245" s="21"/>
      <c r="C245" s="23"/>
      <c r="D245" s="23"/>
      <c r="E245" s="23"/>
      <c r="F245" s="23"/>
      <c r="G245" s="21"/>
      <c r="H245" s="21"/>
    </row>
    <row r="246" spans="1:8" s="8" customFormat="1" ht="15.75">
      <c r="A246" s="14" t="s">
        <v>98</v>
      </c>
      <c r="B246" s="21"/>
      <c r="C246" s="23"/>
      <c r="D246" s="23"/>
      <c r="E246" s="23"/>
      <c r="F246" s="23"/>
      <c r="G246" s="21"/>
      <c r="H246" s="21"/>
    </row>
    <row r="247" spans="1:8" s="8" customFormat="1" ht="15.75">
      <c r="A247" s="1" t="s">
        <v>83</v>
      </c>
      <c r="B247" s="21"/>
      <c r="C247" s="32">
        <f>D217</f>
        <v>11500</v>
      </c>
      <c r="D247" s="32">
        <v>13500</v>
      </c>
      <c r="E247" s="32">
        <v>17683</v>
      </c>
      <c r="F247" s="23"/>
      <c r="G247" s="21"/>
      <c r="H247" s="21"/>
    </row>
    <row r="248" spans="1:8" s="8" customFormat="1" ht="15.75">
      <c r="A248" s="1" t="s">
        <v>143</v>
      </c>
      <c r="B248" s="21"/>
      <c r="C248" s="32">
        <v>2269</v>
      </c>
      <c r="D248" s="32">
        <v>0</v>
      </c>
      <c r="E248" s="32">
        <v>0</v>
      </c>
      <c r="F248" s="23"/>
      <c r="G248" s="21"/>
      <c r="H248" s="21"/>
    </row>
    <row r="249" spans="1:8" s="8" customFormat="1" ht="15.75">
      <c r="A249" s="17" t="s">
        <v>99</v>
      </c>
      <c r="B249" s="21"/>
      <c r="C249" s="33">
        <f>B271</f>
        <v>325.96500000000003</v>
      </c>
      <c r="D249" s="33">
        <f>G271</f>
        <v>808.3333333333334</v>
      </c>
      <c r="E249" s="33">
        <v>588</v>
      </c>
      <c r="F249" s="22"/>
      <c r="G249" s="21"/>
      <c r="H249" s="21"/>
    </row>
    <row r="250" spans="1:8" s="8" customFormat="1" ht="15.75">
      <c r="A250" s="10"/>
      <c r="B250" s="21"/>
      <c r="C250" s="32"/>
      <c r="D250" s="32"/>
      <c r="E250" s="32"/>
      <c r="F250" s="23"/>
      <c r="G250" s="21"/>
      <c r="H250" s="21"/>
    </row>
    <row r="251" spans="1:8" s="8" customFormat="1" ht="16.5" thickBot="1">
      <c r="A251" s="10"/>
      <c r="B251" s="21"/>
      <c r="C251" s="34">
        <f>SUM(C247:C249)</f>
        <v>14094.965</v>
      </c>
      <c r="D251" s="34">
        <f>SUM(D247:D249)</f>
        <v>14308.333333333334</v>
      </c>
      <c r="E251" s="34">
        <f>SUM(E247:E249)</f>
        <v>18271</v>
      </c>
      <c r="F251" s="23"/>
      <c r="G251" s="21"/>
      <c r="H251" s="21"/>
    </row>
    <row r="252" spans="1:8" s="8" customFormat="1" ht="16.5" thickTop="1">
      <c r="A252" s="10"/>
      <c r="B252" s="28"/>
      <c r="C252" s="28"/>
      <c r="D252" s="28"/>
      <c r="E252" s="28"/>
      <c r="F252" s="23"/>
      <c r="G252" s="21"/>
      <c r="H252" s="21"/>
    </row>
    <row r="253" spans="1:8" s="8" customFormat="1" ht="15.75">
      <c r="A253" s="10"/>
      <c r="B253" s="28"/>
      <c r="C253" s="28"/>
      <c r="D253" s="28"/>
      <c r="E253" s="28"/>
      <c r="F253" s="23"/>
      <c r="G253" s="21"/>
      <c r="H253" s="21"/>
    </row>
    <row r="254" spans="1:8" s="8" customFormat="1" ht="15.75">
      <c r="A254" s="14" t="s">
        <v>101</v>
      </c>
      <c r="B254" s="28"/>
      <c r="C254" s="28"/>
      <c r="D254" s="28"/>
      <c r="E254" s="28"/>
      <c r="F254" s="23"/>
      <c r="G254" s="21"/>
      <c r="H254" s="21"/>
    </row>
    <row r="255" spans="1:15" s="8" customFormat="1" ht="51.75">
      <c r="A255" s="10"/>
      <c r="B255" s="41" t="s">
        <v>99</v>
      </c>
      <c r="C255" s="41" t="s">
        <v>88</v>
      </c>
      <c r="D255" s="41" t="s">
        <v>89</v>
      </c>
      <c r="E255" s="41" t="s">
        <v>131</v>
      </c>
      <c r="F255" s="63"/>
      <c r="G255" s="41" t="s">
        <v>99</v>
      </c>
      <c r="H255" s="41" t="s">
        <v>88</v>
      </c>
      <c r="I255" s="41" t="s">
        <v>89</v>
      </c>
      <c r="J255" s="41" t="s">
        <v>130</v>
      </c>
      <c r="L255" s="41" t="s">
        <v>99</v>
      </c>
      <c r="M255" s="41" t="s">
        <v>88</v>
      </c>
      <c r="N255" s="41" t="s">
        <v>89</v>
      </c>
      <c r="O255" s="41" t="s">
        <v>119</v>
      </c>
    </row>
    <row r="256" spans="1:15" s="8" customFormat="1" ht="15.75">
      <c r="A256" s="10"/>
      <c r="B256" s="28" t="s">
        <v>1</v>
      </c>
      <c r="C256" s="28" t="s">
        <v>1</v>
      </c>
      <c r="D256" s="28" t="s">
        <v>1</v>
      </c>
      <c r="E256" s="28" t="s">
        <v>1</v>
      </c>
      <c r="F256" s="23"/>
      <c r="G256" s="28" t="s">
        <v>1</v>
      </c>
      <c r="H256" s="28" t="s">
        <v>1</v>
      </c>
      <c r="I256" s="28" t="s">
        <v>1</v>
      </c>
      <c r="J256" s="28" t="s">
        <v>1</v>
      </c>
      <c r="L256" s="28" t="s">
        <v>1</v>
      </c>
      <c r="M256" s="28" t="s">
        <v>1</v>
      </c>
      <c r="N256" s="28" t="s">
        <v>1</v>
      </c>
      <c r="O256" s="28" t="s">
        <v>1</v>
      </c>
    </row>
    <row r="257" spans="7:15" ht="15">
      <c r="G257" s="45"/>
      <c r="H257" s="45"/>
      <c r="I257" s="45"/>
      <c r="J257" s="20"/>
      <c r="L257" s="45"/>
      <c r="M257" s="45"/>
      <c r="N257" s="45"/>
      <c r="O257" s="86"/>
    </row>
    <row r="258" spans="1:15" s="8" customFormat="1" ht="15.75">
      <c r="A258" s="10" t="s">
        <v>27</v>
      </c>
      <c r="B258" s="49">
        <f>E258/4</f>
        <v>157.395</v>
      </c>
      <c r="C258" s="49">
        <f>E258/2</f>
        <v>314.79</v>
      </c>
      <c r="D258" s="49">
        <f>E258/4</f>
        <v>157.395</v>
      </c>
      <c r="E258" s="49">
        <v>629.58</v>
      </c>
      <c r="F258" s="22"/>
      <c r="G258" s="49">
        <f>J258/4</f>
        <v>250</v>
      </c>
      <c r="H258" s="49">
        <f>J258/2</f>
        <v>500</v>
      </c>
      <c r="I258" s="49">
        <f>J258/4</f>
        <v>250</v>
      </c>
      <c r="J258" s="32">
        <v>1000</v>
      </c>
      <c r="K258" s="15"/>
      <c r="L258" s="49">
        <v>240.275</v>
      </c>
      <c r="M258" s="32">
        <v>480.55</v>
      </c>
      <c r="N258" s="49">
        <v>240.275</v>
      </c>
      <c r="O258" s="87">
        <v>961.1</v>
      </c>
    </row>
    <row r="259" spans="1:15" s="8" customFormat="1" ht="15.75">
      <c r="A259" s="10" t="s">
        <v>13</v>
      </c>
      <c r="B259" s="49">
        <f>E259/4</f>
        <v>30.62</v>
      </c>
      <c r="C259" s="49">
        <f>E259/2</f>
        <v>61.24</v>
      </c>
      <c r="D259" s="49">
        <f>E259/4</f>
        <v>30.62</v>
      </c>
      <c r="E259" s="49">
        <v>122.48</v>
      </c>
      <c r="F259" s="22"/>
      <c r="G259" s="49">
        <f>J259/4</f>
        <v>87.5</v>
      </c>
      <c r="H259" s="32">
        <f>J259/2</f>
        <v>175</v>
      </c>
      <c r="I259" s="49">
        <f>J259/4</f>
        <v>87.5</v>
      </c>
      <c r="J259" s="32">
        <v>350</v>
      </c>
      <c r="K259" s="15"/>
      <c r="L259" s="49">
        <v>84.095</v>
      </c>
      <c r="M259" s="32">
        <v>168.19</v>
      </c>
      <c r="N259" s="49">
        <v>84.095</v>
      </c>
      <c r="O259" s="87">
        <v>336.38</v>
      </c>
    </row>
    <row r="260" spans="1:15" s="8" customFormat="1" ht="15.75">
      <c r="A260" s="10" t="s">
        <v>12</v>
      </c>
      <c r="B260" s="49"/>
      <c r="C260" s="49"/>
      <c r="D260" s="49"/>
      <c r="E260" s="49">
        <v>0</v>
      </c>
      <c r="F260" s="22"/>
      <c r="G260" s="49">
        <f>J260/3</f>
        <v>33.333333333333336</v>
      </c>
      <c r="H260" s="49">
        <f>J260/3</f>
        <v>33.333333333333336</v>
      </c>
      <c r="I260" s="49">
        <f>J260/3</f>
        <v>33.333333333333336</v>
      </c>
      <c r="J260" s="32">
        <v>100</v>
      </c>
      <c r="K260" s="15" t="s">
        <v>139</v>
      </c>
      <c r="L260" s="49"/>
      <c r="M260" s="49"/>
      <c r="N260" s="49"/>
      <c r="O260" s="87">
        <v>0</v>
      </c>
    </row>
    <row r="261" spans="1:15" s="8" customFormat="1" ht="15.75">
      <c r="A261" s="10" t="s">
        <v>18</v>
      </c>
      <c r="B261" s="49">
        <f>E261/4</f>
        <v>38.4</v>
      </c>
      <c r="C261" s="49">
        <f>E261/2</f>
        <v>76.8</v>
      </c>
      <c r="D261" s="49">
        <f>E261/4</f>
        <v>38.4</v>
      </c>
      <c r="E261" s="49">
        <v>153.6</v>
      </c>
      <c r="F261" s="22"/>
      <c r="G261" s="49">
        <f>J261/4</f>
        <v>137.5</v>
      </c>
      <c r="H261" s="32">
        <f>J261/2</f>
        <v>275</v>
      </c>
      <c r="I261" s="49">
        <f>J261/4</f>
        <v>137.5</v>
      </c>
      <c r="J261" s="32">
        <v>550</v>
      </c>
      <c r="K261" s="15" t="s">
        <v>139</v>
      </c>
      <c r="L261" s="49">
        <v>128.3375</v>
      </c>
      <c r="M261" s="32">
        <v>256.675</v>
      </c>
      <c r="N261" s="49">
        <v>128.3375</v>
      </c>
      <c r="O261" s="87">
        <v>513.35</v>
      </c>
    </row>
    <row r="262" spans="1:15" s="8" customFormat="1" ht="15.75">
      <c r="A262" s="10" t="s">
        <v>137</v>
      </c>
      <c r="B262" s="49"/>
      <c r="C262" s="49"/>
      <c r="D262" s="49">
        <v>109.9</v>
      </c>
      <c r="E262" s="49">
        <v>109.9</v>
      </c>
      <c r="F262" s="15"/>
      <c r="G262" s="15"/>
      <c r="H262" s="15"/>
      <c r="I262" s="15"/>
      <c r="J262" s="15"/>
      <c r="K262" s="15"/>
      <c r="L262" s="15"/>
      <c r="M262" s="15"/>
      <c r="N262" s="15">
        <v>40.55</v>
      </c>
      <c r="O262" s="15">
        <v>40.55</v>
      </c>
    </row>
    <row r="263" spans="1:15" s="8" customFormat="1" ht="15.75">
      <c r="A263" s="10" t="s">
        <v>63</v>
      </c>
      <c r="B263" s="49"/>
      <c r="C263" s="49"/>
      <c r="D263" s="49">
        <f>E263</f>
        <v>0</v>
      </c>
      <c r="E263" s="49">
        <v>0</v>
      </c>
      <c r="F263" s="22"/>
      <c r="G263" s="49"/>
      <c r="H263" s="49"/>
      <c r="I263" s="49">
        <v>900</v>
      </c>
      <c r="J263" s="32">
        <v>900</v>
      </c>
      <c r="K263" s="15" t="s">
        <v>139</v>
      </c>
      <c r="L263" s="49"/>
      <c r="M263" s="49"/>
      <c r="N263" s="49">
        <v>899.75</v>
      </c>
      <c r="O263" s="87">
        <v>899.75</v>
      </c>
    </row>
    <row r="264" spans="1:15" s="8" customFormat="1" ht="15.75">
      <c r="A264" s="10" t="s">
        <v>14</v>
      </c>
      <c r="B264" s="49"/>
      <c r="C264" s="49">
        <f>E264/2</f>
        <v>144.525</v>
      </c>
      <c r="D264" s="49">
        <f>E264/2</f>
        <v>144.525</v>
      </c>
      <c r="E264" s="49">
        <v>289.05</v>
      </c>
      <c r="F264" s="22"/>
      <c r="G264" s="49"/>
      <c r="H264" s="49">
        <v>150</v>
      </c>
      <c r="I264" s="49">
        <v>150</v>
      </c>
      <c r="J264" s="32">
        <v>300</v>
      </c>
      <c r="K264" s="15" t="s">
        <v>139</v>
      </c>
      <c r="L264" s="49"/>
      <c r="M264" s="49">
        <v>112.115</v>
      </c>
      <c r="N264" s="49">
        <v>112.115</v>
      </c>
      <c r="O264" s="87">
        <v>224.23</v>
      </c>
    </row>
    <row r="265" spans="1:15" s="8" customFormat="1" ht="15.75">
      <c r="A265" s="10" t="s">
        <v>11</v>
      </c>
      <c r="B265" s="49"/>
      <c r="C265" s="49"/>
      <c r="D265" s="49">
        <f>E265</f>
        <v>532.4</v>
      </c>
      <c r="E265" s="49">
        <v>532.4</v>
      </c>
      <c r="F265" s="22"/>
      <c r="G265" s="49"/>
      <c r="H265" s="32"/>
      <c r="I265" s="49">
        <v>700</v>
      </c>
      <c r="J265" s="32">
        <v>700</v>
      </c>
      <c r="K265" s="15" t="s">
        <v>139</v>
      </c>
      <c r="L265" s="49"/>
      <c r="M265" s="32"/>
      <c r="N265" s="49">
        <v>582.62</v>
      </c>
      <c r="O265" s="87">
        <v>582.62</v>
      </c>
    </row>
    <row r="266" spans="1:15" s="8" customFormat="1" ht="15.75">
      <c r="A266" s="10" t="s">
        <v>15</v>
      </c>
      <c r="B266" s="49">
        <f>E266/3</f>
        <v>55.63333333333333</v>
      </c>
      <c r="C266" s="49">
        <f>E266/3</f>
        <v>55.63333333333333</v>
      </c>
      <c r="D266" s="49">
        <f>E266/3</f>
        <v>55.63333333333333</v>
      </c>
      <c r="E266" s="49">
        <v>166.9</v>
      </c>
      <c r="F266" s="22"/>
      <c r="G266" s="49">
        <f>J266/3</f>
        <v>116.66666666666667</v>
      </c>
      <c r="H266" s="32">
        <f>J266/3</f>
        <v>116.66666666666667</v>
      </c>
      <c r="I266" s="49">
        <f>J266/3</f>
        <v>116.66666666666667</v>
      </c>
      <c r="J266" s="32">
        <v>350</v>
      </c>
      <c r="K266" s="15" t="s">
        <v>139</v>
      </c>
      <c r="L266" s="49">
        <v>118.98333333333333</v>
      </c>
      <c r="M266" s="32">
        <v>118.98333333333333</v>
      </c>
      <c r="N266" s="49">
        <v>118.98333333333333</v>
      </c>
      <c r="O266" s="87">
        <v>356.95</v>
      </c>
    </row>
    <row r="267" spans="1:15" s="8" customFormat="1" ht="15.75">
      <c r="A267" s="10" t="s">
        <v>16</v>
      </c>
      <c r="B267" s="49">
        <v>12</v>
      </c>
      <c r="C267" s="49">
        <v>12</v>
      </c>
      <c r="D267" s="49">
        <v>12.45</v>
      </c>
      <c r="E267" s="49">
        <v>36.45</v>
      </c>
      <c r="F267" s="22"/>
      <c r="G267" s="49">
        <v>50</v>
      </c>
      <c r="H267" s="32">
        <v>50</v>
      </c>
      <c r="I267" s="49">
        <v>50</v>
      </c>
      <c r="J267" s="32">
        <v>150</v>
      </c>
      <c r="K267" s="15" t="s">
        <v>139</v>
      </c>
      <c r="L267" s="49"/>
      <c r="M267" s="32"/>
      <c r="N267" s="49"/>
      <c r="O267" s="87">
        <v>0</v>
      </c>
    </row>
    <row r="268" spans="1:15" s="8" customFormat="1" ht="15.75">
      <c r="A268" s="10" t="s">
        <v>17</v>
      </c>
      <c r="B268" s="49"/>
      <c r="C268" s="49">
        <f>E268/2</f>
        <v>193.3</v>
      </c>
      <c r="D268" s="49">
        <f>E268/2</f>
        <v>193.3</v>
      </c>
      <c r="E268" s="49">
        <v>386.6</v>
      </c>
      <c r="F268" s="22"/>
      <c r="G268" s="49"/>
      <c r="H268" s="32">
        <f>J268/2</f>
        <v>225</v>
      </c>
      <c r="I268" s="32">
        <f>J268/2</f>
        <v>225</v>
      </c>
      <c r="J268" s="32">
        <v>450</v>
      </c>
      <c r="K268" s="15" t="s">
        <v>139</v>
      </c>
      <c r="L268" s="49"/>
      <c r="M268" s="32">
        <v>192.03</v>
      </c>
      <c r="N268" s="32">
        <v>192.03</v>
      </c>
      <c r="O268" s="87">
        <v>384.06</v>
      </c>
    </row>
    <row r="269" spans="1:15" s="8" customFormat="1" ht="15.75">
      <c r="A269" s="10" t="s">
        <v>90</v>
      </c>
      <c r="B269" s="51">
        <f>E269/3</f>
        <v>31.916666666666668</v>
      </c>
      <c r="C269" s="51">
        <f>E269/3</f>
        <v>31.916666666666668</v>
      </c>
      <c r="D269" s="51">
        <f>E269/3</f>
        <v>31.916666666666668</v>
      </c>
      <c r="E269" s="51">
        <v>95.75</v>
      </c>
      <c r="F269" s="42"/>
      <c r="G269" s="51">
        <f>J269/3</f>
        <v>133.33333333333334</v>
      </c>
      <c r="H269" s="51">
        <f>J269/3</f>
        <v>133.33333333333334</v>
      </c>
      <c r="I269" s="51">
        <f>J269/3</f>
        <v>133.33333333333334</v>
      </c>
      <c r="J269" s="33">
        <v>400</v>
      </c>
      <c r="K269" s="15" t="s">
        <v>139</v>
      </c>
      <c r="L269" s="51">
        <v>16.666666666666668</v>
      </c>
      <c r="M269" s="51">
        <v>16.666666666666668</v>
      </c>
      <c r="N269" s="51">
        <v>16.666666666666668</v>
      </c>
      <c r="O269" s="88">
        <v>50</v>
      </c>
    </row>
    <row r="270" spans="1:15" s="8" customFormat="1" ht="15.75">
      <c r="A270" s="10"/>
      <c r="B270" s="49"/>
      <c r="C270" s="32"/>
      <c r="D270" s="49"/>
      <c r="E270" s="32"/>
      <c r="F270" s="118"/>
      <c r="G270" s="49"/>
      <c r="H270" s="32"/>
      <c r="I270" s="49"/>
      <c r="J270" s="32"/>
      <c r="K270" s="15"/>
      <c r="L270" s="49"/>
      <c r="M270" s="32"/>
      <c r="N270" s="49"/>
      <c r="O270" s="32"/>
    </row>
    <row r="271" spans="1:15" s="8" customFormat="1" ht="16.5" thickBot="1">
      <c r="A271" s="10" t="s">
        <v>120</v>
      </c>
      <c r="B271" s="52">
        <f>SUM(B258:B269)</f>
        <v>325.96500000000003</v>
      </c>
      <c r="C271" s="52">
        <f>SUM(C258:C269)</f>
        <v>890.205</v>
      </c>
      <c r="D271" s="52">
        <f>SUM(D258:D269)</f>
        <v>1306.5400000000002</v>
      </c>
      <c r="E271" s="52">
        <f>SUM(E258:E269)</f>
        <v>2522.7100000000005</v>
      </c>
      <c r="F271" s="42"/>
      <c r="G271" s="52">
        <f>SUM(G258:G269)</f>
        <v>808.3333333333334</v>
      </c>
      <c r="H271" s="52">
        <f>SUM(H258:H269)</f>
        <v>1658.3333333333335</v>
      </c>
      <c r="I271" s="52">
        <f>SUM(I258:I269)</f>
        <v>2783.333333333333</v>
      </c>
      <c r="J271" s="34">
        <f>SUM(J258:J269)</f>
        <v>5250</v>
      </c>
      <c r="K271" s="15"/>
      <c r="L271" s="52">
        <v>588.3575</v>
      </c>
      <c r="M271" s="52">
        <v>1345.21</v>
      </c>
      <c r="N271" s="52">
        <v>2415.4224999999997</v>
      </c>
      <c r="O271" s="52">
        <v>4348.99</v>
      </c>
    </row>
    <row r="272" spans="1:11" s="8" customFormat="1" ht="16.5" thickTop="1">
      <c r="A272" s="15"/>
      <c r="B272" s="50"/>
      <c r="C272" s="50"/>
      <c r="D272" s="50"/>
      <c r="E272" s="50"/>
      <c r="F272" s="27"/>
      <c r="J272" s="21"/>
      <c r="K272" s="21"/>
    </row>
    <row r="273" spans="1:11" s="8" customFormat="1" ht="15.75">
      <c r="A273" s="15" t="s">
        <v>133</v>
      </c>
      <c r="B273" s="50">
        <f>+G271</f>
        <v>808.3333333333334</v>
      </c>
      <c r="C273" s="50">
        <f>+H271</f>
        <v>1658.3333333333335</v>
      </c>
      <c r="D273" s="50">
        <f>+I271</f>
        <v>2783.333333333333</v>
      </c>
      <c r="E273" s="50">
        <f>SUM(B273:D273)</f>
        <v>5250</v>
      </c>
      <c r="F273" s="27"/>
      <c r="H273" s="15"/>
      <c r="J273" s="21"/>
      <c r="K273" s="21"/>
    </row>
    <row r="274" spans="1:11" s="8" customFormat="1" ht="15.75">
      <c r="A274" s="15" t="s">
        <v>132</v>
      </c>
      <c r="B274" s="50">
        <f>+L271</f>
        <v>588.3575</v>
      </c>
      <c r="C274" s="50">
        <f>+M271</f>
        <v>1345.21</v>
      </c>
      <c r="D274" s="50">
        <f>+N271</f>
        <v>2415.4224999999997</v>
      </c>
      <c r="E274" s="50">
        <f>+O271</f>
        <v>4348.99</v>
      </c>
      <c r="F274" s="27"/>
      <c r="G274" s="89"/>
      <c r="J274" s="21"/>
      <c r="K274" s="21"/>
    </row>
    <row r="275" spans="1:11" s="8" customFormat="1" ht="15.75">
      <c r="A275" s="15"/>
      <c r="B275" s="50"/>
      <c r="C275" s="50"/>
      <c r="D275" s="50"/>
      <c r="E275" s="50"/>
      <c r="F275" s="27"/>
      <c r="G275" s="90"/>
      <c r="J275" s="21"/>
      <c r="K275" s="21"/>
    </row>
    <row r="276" spans="1:11" s="8" customFormat="1" ht="15.75">
      <c r="A276" s="15"/>
      <c r="B276" s="50"/>
      <c r="C276" s="50"/>
      <c r="D276" s="50"/>
      <c r="E276" s="50"/>
      <c r="F276" s="27"/>
      <c r="J276" s="21"/>
      <c r="K276" s="21"/>
    </row>
    <row r="277" spans="3:6" ht="15.75">
      <c r="C277" s="29" t="str">
        <f>+C231</f>
        <v>Werkelijk</v>
      </c>
      <c r="D277" s="29" t="str">
        <f>+D231</f>
        <v>Begroot</v>
      </c>
      <c r="E277" s="29" t="str">
        <f>+E231</f>
        <v>Werkelijk</v>
      </c>
      <c r="F277" s="29"/>
    </row>
    <row r="278" spans="3:6" ht="15.75">
      <c r="C278" s="43">
        <v>2014</v>
      </c>
      <c r="D278" s="43">
        <v>2014</v>
      </c>
      <c r="E278" s="43">
        <v>2013</v>
      </c>
      <c r="F278" s="59"/>
    </row>
    <row r="279" spans="1:8" s="8" customFormat="1" ht="15.75">
      <c r="A279" s="9"/>
      <c r="B279" s="21"/>
      <c r="C279" s="35" t="s">
        <v>1</v>
      </c>
      <c r="D279" s="35" t="s">
        <v>1</v>
      </c>
      <c r="E279" s="35" t="s">
        <v>1</v>
      </c>
      <c r="F279" s="30"/>
      <c r="G279" s="21"/>
      <c r="H279" s="21"/>
    </row>
    <row r="280" spans="1:11" s="8" customFormat="1" ht="15.75">
      <c r="A280" s="14" t="s">
        <v>100</v>
      </c>
      <c r="B280" s="21"/>
      <c r="C280" s="50"/>
      <c r="D280" s="50"/>
      <c r="E280" s="50"/>
      <c r="F280" s="27"/>
      <c r="G280" s="83"/>
      <c r="J280" s="21"/>
      <c r="K280" s="21"/>
    </row>
    <row r="281" spans="1:14" s="8" customFormat="1" ht="15.75">
      <c r="A281" s="10" t="s">
        <v>19</v>
      </c>
      <c r="B281" s="21"/>
      <c r="C281" s="32">
        <v>90.89</v>
      </c>
      <c r="D281" s="32">
        <v>125</v>
      </c>
      <c r="E281" s="32">
        <v>110</v>
      </c>
      <c r="F281" s="22"/>
      <c r="G281" s="49"/>
      <c r="H281" s="49"/>
      <c r="I281" s="49"/>
      <c r="L281" s="49"/>
      <c r="M281" s="49"/>
      <c r="N281" s="49"/>
    </row>
    <row r="282" spans="1:11" s="8" customFormat="1" ht="15.75">
      <c r="A282" s="15"/>
      <c r="B282" s="50"/>
      <c r="C282" s="50"/>
      <c r="D282" s="50"/>
      <c r="E282" s="50"/>
      <c r="F282" s="27"/>
      <c r="J282" s="21"/>
      <c r="K282" s="21"/>
    </row>
    <row r="283" spans="1:6" ht="15.75">
      <c r="A283" s="10"/>
      <c r="B283" s="28"/>
      <c r="C283" s="28"/>
      <c r="D283" s="28"/>
      <c r="E283" s="28"/>
      <c r="F283" s="23"/>
    </row>
    <row r="284" spans="1:6" ht="15.75">
      <c r="A284" s="9" t="s">
        <v>28</v>
      </c>
      <c r="B284" s="25"/>
      <c r="C284" s="25"/>
      <c r="D284" s="25"/>
      <c r="E284" s="25"/>
      <c r="F284" s="39"/>
    </row>
    <row r="285" spans="1:6" ht="15.75">
      <c r="A285" s="1" t="s">
        <v>62</v>
      </c>
      <c r="B285" s="25"/>
      <c r="C285" s="25"/>
      <c r="D285" s="25"/>
      <c r="E285" s="25"/>
      <c r="F285" s="39"/>
    </row>
    <row r="286" spans="1:6" ht="15.75">
      <c r="A286" s="115" t="s">
        <v>138</v>
      </c>
      <c r="B286" s="25"/>
      <c r="C286" s="25"/>
      <c r="D286" s="25"/>
      <c r="E286" s="25"/>
      <c r="F286" s="39"/>
    </row>
    <row r="287" spans="1:6" ht="15.75">
      <c r="A287" s="1"/>
      <c r="B287" s="25"/>
      <c r="C287" s="25"/>
      <c r="D287" s="25"/>
      <c r="E287" s="25"/>
      <c r="F287" s="39"/>
    </row>
    <row r="288" spans="1:6" ht="15.75">
      <c r="A288" s="1"/>
      <c r="B288" s="25"/>
      <c r="C288" s="25"/>
      <c r="D288" s="25"/>
      <c r="E288" s="25"/>
      <c r="F288" s="39"/>
    </row>
    <row r="290" spans="1:8" s="8" customFormat="1" ht="15.75">
      <c r="A290" s="44"/>
      <c r="B290" s="45"/>
      <c r="C290" s="45"/>
      <c r="D290" s="45"/>
      <c r="E290" s="45"/>
      <c r="F290" s="27"/>
      <c r="G290" s="21"/>
      <c r="H290" s="21"/>
    </row>
  </sheetData>
  <sheetProtection/>
  <mergeCells count="11">
    <mergeCell ref="A33:E33"/>
    <mergeCell ref="B40:C40"/>
    <mergeCell ref="D40:E40"/>
    <mergeCell ref="A25:E25"/>
    <mergeCell ref="A27:E27"/>
    <mergeCell ref="A15:E15"/>
    <mergeCell ref="A18:E18"/>
    <mergeCell ref="A19:E19"/>
    <mergeCell ref="A20:E20"/>
    <mergeCell ref="A28:E28"/>
    <mergeCell ref="A29:E29"/>
  </mergeCells>
  <printOptions/>
  <pageMargins left="0.25" right="0.25" top="0.75" bottom="0.75" header="0.3" footer="0.3"/>
  <pageSetup horizontalDpi="600" verticalDpi="600" orientation="portrait" paperSize="9" r:id="rId2"/>
  <headerFooter differentFirst="1">
    <oddFooter>&amp;CPagina &amp;P</oddFooter>
  </headerFooter>
  <rowBreaks count="5" manualBreakCount="5">
    <brk id="34" max="255" man="1"/>
    <brk id="71" max="255" man="1"/>
    <brk id="117" max="255" man="1"/>
    <brk id="157" max="255" man="1"/>
    <brk id="2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farmacie mondiaal</cp:lastModifiedBy>
  <cp:lastPrinted>2015-10-19T19:45:41Z</cp:lastPrinted>
  <dcterms:created xsi:type="dcterms:W3CDTF">2009-08-18T08:59:10Z</dcterms:created>
  <dcterms:modified xsi:type="dcterms:W3CDTF">2016-01-06T21:56:42Z</dcterms:modified>
  <cp:category/>
  <cp:version/>
  <cp:contentType/>
  <cp:contentStatus/>
</cp:coreProperties>
</file>